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codeName="DieseArbeitsmappe" defaultThemeVersion="124226"/>
  <mc:AlternateContent xmlns:mc="http://schemas.openxmlformats.org/markup-compatibility/2006">
    <mc:Choice Requires="x15">
      <x15ac:absPath xmlns:x15ac="http://schemas.microsoft.com/office/spreadsheetml/2010/11/ac" url="O:\L-2\L-2 PfAU\Meldebögen\2025\Erhebung 2026\"/>
    </mc:Choice>
  </mc:AlternateContent>
  <xr:revisionPtr revIDLastSave="0" documentId="13_ncr:1_{3687DB55-8EDB-4BC0-B839-3F3AF0B08919}" xr6:coauthVersionLast="36" xr6:coauthVersionMax="36" xr10:uidLastSave="{00000000-0000-0000-0000-000000000000}"/>
  <bookViews>
    <workbookView xWindow="120" yWindow="480" windowWidth="24920" windowHeight="12420" xr2:uid="{00000000-000D-0000-FFFF-FFFF00000000}"/>
  </bookViews>
  <sheets>
    <sheet name="(1) Stammdaten" sheetId="8" r:id="rId1"/>
    <sheet name="(2) Auszubildende - Studierende" sheetId="15" r:id="rId2"/>
    <sheet name="(3) Einverständniserklärung" sheetId="7" r:id="rId3"/>
    <sheet name="(4) Ausfüllhinweise" sheetId="11" r:id="rId4"/>
  </sheets>
  <definedNames>
    <definedName name="_xlnm.Print_Area" localSheetId="1">'(2) Auszubildende - Studierende'!$B$2:$N$65</definedName>
    <definedName name="_xlnm.Print_Area" localSheetId="2">'(3) Einverständniserklärung'!$A$1:$I$36</definedName>
    <definedName name="IK">'(1) Stammdaten'!$C$13</definedName>
    <definedName name="monatlicher_Pauschalbetrag_2025">#REF!</definedName>
    <definedName name="Name_Krankenhaus">'(1) Stammdaten'!$C$14</definedName>
    <definedName name="Name_Träger">'(1) Stammdaten'!$C$19</definedName>
  </definedNames>
  <calcPr calcId="191029"/>
</workbook>
</file>

<file path=xl/calcChain.xml><?xml version="1.0" encoding="utf-8"?>
<calcChain xmlns="http://schemas.openxmlformats.org/spreadsheetml/2006/main">
  <c r="C38" i="15" l="1"/>
  <c r="C39" i="15"/>
  <c r="C40" i="15"/>
  <c r="C41" i="15"/>
  <c r="C37" i="15"/>
  <c r="E47" i="15" l="1"/>
  <c r="K47" i="15" s="1"/>
  <c r="E48" i="15"/>
  <c r="K48" i="15" s="1"/>
  <c r="E49" i="15"/>
  <c r="K49" i="15" s="1"/>
  <c r="E50" i="15"/>
  <c r="K50" i="15" s="1"/>
  <c r="E51" i="15"/>
  <c r="K51" i="15" s="1"/>
  <c r="E46" i="15"/>
  <c r="K46" i="15" s="1"/>
  <c r="D47" i="15"/>
  <c r="D48" i="15"/>
  <c r="D49" i="15"/>
  <c r="D50" i="15"/>
  <c r="D51" i="15"/>
  <c r="D46" i="15"/>
  <c r="C47" i="15"/>
  <c r="C48" i="15"/>
  <c r="C49" i="15"/>
  <c r="C50" i="15"/>
  <c r="C51" i="15"/>
  <c r="C46" i="15"/>
  <c r="E57" i="15"/>
  <c r="E58" i="15"/>
  <c r="E59" i="15"/>
  <c r="E60" i="15"/>
  <c r="E61" i="15"/>
  <c r="E62" i="15"/>
  <c r="E63" i="15"/>
  <c r="E64" i="15"/>
  <c r="E65" i="15"/>
  <c r="D57" i="15"/>
  <c r="D58" i="15"/>
  <c r="D59" i="15"/>
  <c r="D60" i="15"/>
  <c r="D61" i="15"/>
  <c r="D62" i="15"/>
  <c r="D63" i="15"/>
  <c r="D64" i="15"/>
  <c r="D65" i="15"/>
  <c r="C57" i="15"/>
  <c r="C58" i="15"/>
  <c r="C59" i="15"/>
  <c r="C60" i="15"/>
  <c r="C61" i="15"/>
  <c r="J61" i="15" s="1"/>
  <c r="C62" i="15"/>
  <c r="J62" i="15" s="1"/>
  <c r="C63" i="15"/>
  <c r="C64" i="15"/>
  <c r="C65" i="15"/>
  <c r="J65" i="15" s="1"/>
  <c r="C56" i="15"/>
  <c r="J57" i="15"/>
  <c r="J60" i="15"/>
  <c r="E56" i="15"/>
  <c r="D56" i="15"/>
  <c r="J59" i="15" l="1"/>
  <c r="J63" i="15"/>
  <c r="J64" i="15"/>
  <c r="J58" i="15"/>
  <c r="J56" i="15"/>
  <c r="H38" i="15"/>
  <c r="H39" i="15"/>
  <c r="H40" i="15"/>
  <c r="H41" i="15"/>
  <c r="H37" i="15"/>
  <c r="C30" i="15" l="1"/>
  <c r="D30" i="15" s="1"/>
  <c r="C31" i="15"/>
  <c r="D31" i="15" s="1"/>
  <c r="C32" i="15"/>
  <c r="D32" i="15" s="1"/>
  <c r="C29" i="15"/>
  <c r="D29" i="15" s="1"/>
  <c r="C20" i="15" l="1"/>
  <c r="D20" i="15" s="1"/>
  <c r="C21" i="15"/>
  <c r="D21" i="15" s="1"/>
  <c r="C22" i="15"/>
  <c r="D22" i="15" s="1"/>
  <c r="C23" i="15"/>
  <c r="D23" i="15" s="1"/>
  <c r="C24" i="15"/>
  <c r="D24" i="15" s="1"/>
  <c r="C19" i="15"/>
  <c r="D19" i="15" s="1"/>
  <c r="C10" i="15" l="1"/>
  <c r="G10" i="15" s="1"/>
  <c r="C11" i="15"/>
  <c r="G11" i="15" s="1"/>
  <c r="C12" i="15"/>
  <c r="G12" i="15" s="1"/>
  <c r="C13" i="15"/>
  <c r="G13" i="15" s="1"/>
  <c r="C14" i="15"/>
  <c r="G14" i="15" s="1"/>
  <c r="C9" i="15"/>
  <c r="G9" i="15" s="1"/>
  <c r="E19" i="7" l="1"/>
  <c r="E16" i="7"/>
  <c r="C4" i="15"/>
  <c r="C3" i="15"/>
  <c r="C2" i="15" l="1"/>
  <c r="L30" i="15" l="1"/>
  <c r="L31" i="15"/>
  <c r="L32" i="15"/>
  <c r="L29" i="15"/>
  <c r="K30" i="15"/>
  <c r="K31" i="15"/>
  <c r="K32" i="15"/>
  <c r="K29" i="15"/>
  <c r="M29" i="15" s="1"/>
  <c r="K20" i="15"/>
  <c r="K21" i="15"/>
  <c r="K22" i="15"/>
  <c r="K23" i="15"/>
  <c r="K24" i="15"/>
  <c r="K19" i="15"/>
  <c r="M31" i="15" l="1"/>
  <c r="M32" i="15"/>
  <c r="M30" i="15"/>
  <c r="L22" i="15"/>
  <c r="L21" i="15" l="1"/>
  <c r="L23" i="15"/>
  <c r="L20" i="15"/>
  <c r="I37" i="15"/>
  <c r="I39" i="15"/>
  <c r="I41" i="15"/>
  <c r="L19" i="15"/>
  <c r="L24" i="15"/>
  <c r="I38" i="15"/>
  <c r="I40" i="15"/>
</calcChain>
</file>

<file path=xl/sharedStrings.xml><?xml version="1.0" encoding="utf-8"?>
<sst xmlns="http://schemas.openxmlformats.org/spreadsheetml/2006/main" count="255" uniqueCount="175">
  <si>
    <t>Statistisches Landesamt Bremen</t>
  </si>
  <si>
    <t>An der Weide 14-16</t>
  </si>
  <si>
    <t>28195 Bremen</t>
  </si>
  <si>
    <t>IK</t>
  </si>
  <si>
    <t>Teilzeit</t>
  </si>
  <si>
    <t>-Pflegeausbildungsfonds-</t>
  </si>
  <si>
    <t>- Pflegeausbildungsfonds –</t>
  </si>
  <si>
    <t>1. Angaben zum Träger und zur Einrichtung</t>
  </si>
  <si>
    <t>2. Erklärungen</t>
  </si>
  <si>
    <t>a) Wir versichern die Richtigkeit und Vollständigkeit der angegebenen Daten. Wir verpflichten uns, das Statistische Landesamt – Pflegeausbildungsfonds – unverzüglich zu informieren, wenn Änderungen der gemachten Angaben eintreten.</t>
  </si>
  <si>
    <r>
      <t xml:space="preserve">Name des Unterzeichnenden 
</t>
    </r>
    <r>
      <rPr>
        <i/>
        <sz val="9"/>
        <color theme="1"/>
        <rFont val="Arial"/>
        <family val="2"/>
      </rPr>
      <t>(in Druckbuchstaben)</t>
    </r>
  </si>
  <si>
    <t>Ort, Datum</t>
  </si>
  <si>
    <t>Unterschrift / Firmenstempel</t>
  </si>
  <si>
    <t>b) Uns ist bekannt, dass das Statistische Landesamt berechtigt ist, weitere Angaben und Unterlagen anzufordern, soweit diese für die Festsetzung des jeweiligen Ausbildungsbudgets erforderlich sind.</t>
  </si>
  <si>
    <t>Anzahl Auszubildende</t>
  </si>
  <si>
    <t>Einverständniserklärung</t>
  </si>
  <si>
    <t xml:space="preserve">123 456 789 </t>
  </si>
  <si>
    <t>(1) Stammdaten</t>
  </si>
  <si>
    <t>Beschreibung</t>
  </si>
  <si>
    <t>Ausfüllbeispiel</t>
  </si>
  <si>
    <t xml:space="preserve">Name </t>
  </si>
  <si>
    <t>Musterkrankenhaus GmbH &amp; Co. KG</t>
  </si>
  <si>
    <t>Straße, Hausnr.</t>
  </si>
  <si>
    <t xml:space="preserve">Betriebssitz des Krankenhauses </t>
  </si>
  <si>
    <t>Krankenhausstr. 1</t>
  </si>
  <si>
    <t>PLZ, Ort</t>
  </si>
  <si>
    <t>5-stellige Postleitzahl / Postleitzahl der Postfachadresse, Ort des Krankenhauses</t>
  </si>
  <si>
    <t>28195 Krankenhausort</t>
  </si>
  <si>
    <t>Allgemeine Angaben zum Träger</t>
  </si>
  <si>
    <t>Musterträger KG</t>
  </si>
  <si>
    <t>Betriebssitz des Trägers</t>
  </si>
  <si>
    <t>Musterstr. 175</t>
  </si>
  <si>
    <t>5-stellige Postleitzahl / Postleitzahl der Postfachadresse, Ort des Trägers</t>
  </si>
  <si>
    <t>28195 Trägerort</t>
  </si>
  <si>
    <t>Telefon/-fax</t>
  </si>
  <si>
    <t>Durchwahl der Ansprechperson bei Rückfragen bzw. Fax-Nr. für die Zusendung von Bescheiden</t>
  </si>
  <si>
    <t>0421/123456</t>
  </si>
  <si>
    <t>E-Mail</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</si>
  <si>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</si>
  <si>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</si>
  <si>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Bankverbindung</t>
  </si>
  <si>
    <t>Kontoinhaber</t>
  </si>
  <si>
    <t>IBAN</t>
  </si>
  <si>
    <t>Kreditinstitut</t>
  </si>
  <si>
    <t>Name des kontoführenden Kreditinstituts</t>
  </si>
  <si>
    <t>Beispielbank Krankenhausort</t>
  </si>
  <si>
    <t>(3) Einverständniserklärung</t>
  </si>
  <si>
    <t>Pflegeausbildungsfonds</t>
  </si>
  <si>
    <t>Krankenhäuser</t>
  </si>
  <si>
    <t>Stammdaten</t>
  </si>
  <si>
    <t>Rückfragen an: pflegeausbildungsfonds@statistik.bremen.de oder (0421) 361 - 98148</t>
  </si>
  <si>
    <t xml:space="preserve">- Pflegeausbildungsfonds - </t>
  </si>
  <si>
    <t>Institutionskennzeichen (IK):</t>
  </si>
  <si>
    <t>Tragen Sie hier den vollständigen Namen des Krankenhauses ein.</t>
  </si>
  <si>
    <t>Tragen Sie hier den vollständigen Namen des Trägers des Krankenhauses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</si>
  <si>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</si>
  <si>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</si>
  <si>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Name des Trägers</t>
  </si>
  <si>
    <t>Anzahl
Auszubildende</t>
  </si>
  <si>
    <t>geplanter Ausbildungs-
beginn (Datum)</t>
  </si>
  <si>
    <t>Ø Ausbildungs-
vergütung
1. Lehrjahr</t>
  </si>
  <si>
    <t>Ø Arbeitgeber-Bruttokosten
1. Lehrjahr</t>
  </si>
  <si>
    <t>geplanter oder tatsächlicher Ausbildungs-
beginn (Datum)</t>
  </si>
  <si>
    <t>Ø Ausbildungs-
vergütung
2. Lehrjahr</t>
  </si>
  <si>
    <t>Ø Arbeitgeber-Bruttokosten
2. Lehrjahr</t>
  </si>
  <si>
    <t>Ø monatliche Arbeitgeber-
Bruttokosten einer
Pflegefachkraft</t>
  </si>
  <si>
    <t>Ausbildungs-
beginn (Datum)</t>
  </si>
  <si>
    <t>Ø Ausbildungs-
vergütung
3. Lehrjahr</t>
  </si>
  <si>
    <t>Ø Arbeitgeber-Bruttokosten
3. Lehrjahr</t>
  </si>
  <si>
    <t>Allgemeine Angaben zum Krankenhaus</t>
  </si>
  <si>
    <t>Name der Person, die Rückfragen zum Erhebungsbogen beantworten kann.</t>
  </si>
  <si>
    <t>Name der Person, die mündlich und schriftlich zur Auskunft berechtigt ist und Rückfragen beantworten kann.</t>
  </si>
  <si>
    <t>Frau Musteransprechpartnerin</t>
  </si>
  <si>
    <t>Anzahl
Ausbildungsmonate
1. Lehrjahr</t>
  </si>
  <si>
    <t>Anzahl
Ausbildungsmonate
2. Lehrjahr</t>
  </si>
  <si>
    <t>Anzahl
Ausbildungsmonate
3. Lehrjahr</t>
  </si>
  <si>
    <t>Alle orange gefärbten Felder werden automatisch
ausgefüllt</t>
  </si>
  <si>
    <t>Gesperrt!</t>
  </si>
  <si>
    <t>Geplanter Ausbildungsbeginn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</si>
  <si>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</si>
  <si>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</si>
  <si>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</si>
  <si>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</si>
  <si>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</si>
  <si>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</si>
  <si>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</si>
  <si>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</si>
  <si>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</si>
  <si>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</si>
  <si>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</si>
  <si>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</si>
  <si>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</si>
  <si>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</si>
  <si>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</si>
  <si>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</si>
  <si>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</si>
  <si>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</si>
  <si>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</si>
  <si>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</si>
  <si>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Name des Krankenhauses:</t>
  </si>
  <si>
    <t>1. Ausbil-
dungsjahr</t>
  </si>
  <si>
    <t>Anzahl 
Ausbildungsmonate</t>
  </si>
  <si>
    <t>2. Ausbil-
dungsjahr</t>
  </si>
  <si>
    <t>3. Ausbil-
dungsjahr</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</si>
  <si>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</si>
  <si>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automatische Berechnung</t>
  </si>
  <si>
    <t>Ausbildungsende (Datum)</t>
  </si>
  <si>
    <t>Anzahl Ausbildungsmonate
1. Lehrjahr</t>
  </si>
  <si>
    <t>Ø monatliche Arbeitgeber-Bruttokosten
1. Lehrjahr</t>
  </si>
  <si>
    <t>Ø monatliche Arbeitgeber-Bruttokosten
2. Lehrjahr</t>
  </si>
  <si>
    <t>Ø monatliche Arbeitgeber-Bruttokosten
3. Lehrjahr</t>
  </si>
  <si>
    <t>Felder mit * sind Pflichtfelder</t>
  </si>
  <si>
    <t>IK (9-stellig)*</t>
  </si>
  <si>
    <t>Name*</t>
  </si>
  <si>
    <t>Straße, Hausnr.*</t>
  </si>
  <si>
    <t>PLZ*, Ort*</t>
  </si>
  <si>
    <t>Name der Person, die Rückfragen zum Erhebungsbogen beantworten kann*</t>
  </si>
  <si>
    <t>E-Mail*</t>
  </si>
  <si>
    <t>drop down</t>
  </si>
  <si>
    <t>Ø Arbeitgeber-Bruttokosten pro Monat
je Auszubildendem 1. Lehrjahr</t>
  </si>
  <si>
    <t>Ø Arbeitgeber-Bruttokosten pro Monat
je Auszubildendem 2. Lehrjahr</t>
  </si>
  <si>
    <t>Ø Arbeitgeber-Bruttokosten pro Monat
je Auszubildendem 3. Lehrjahr</t>
  </si>
  <si>
    <t>Ø monatliche Arbeitgeber-Bruttokosten
1. + 2. Semester</t>
  </si>
  <si>
    <t>Ø monatliche Arbeitgeber-Bruttokosten
3. + 4. Semester</t>
  </si>
  <si>
    <t>Ø monatliche Arbeitgeber-Bruttokosten
5. bis 8. Semester</t>
  </si>
  <si>
    <t>Anzahl Monate im
1. + 2. Semester</t>
  </si>
  <si>
    <t>Anzahl Monate im
3. + 4. Semester</t>
  </si>
  <si>
    <t>Anzahl Monate im
5. bis 8. Semester</t>
  </si>
  <si>
    <t>9-stelliges Institutionskennzeichen - Identifikationsnummer der deutschen Sozialversicherung</t>
  </si>
  <si>
    <t>DE12 1234 5678 1234 5678 90</t>
  </si>
  <si>
    <t>Alle bläulich gefärbten Felder können ausgefüllt werden</t>
  </si>
  <si>
    <t>können ausgefüllt werden</t>
  </si>
  <si>
    <t>Name des Krankenhauses</t>
  </si>
  <si>
    <t>Studien-
beginn (Datum)</t>
  </si>
  <si>
    <t>Studienbeginn (Datum)</t>
  </si>
  <si>
    <t>Tragen Sie den Beginn des Studiums des/der Studierenden ein.</t>
  </si>
  <si>
    <t>Anzahl Studierende</t>
  </si>
  <si>
    <t>Anzahl
Studierende</t>
  </si>
  <si>
    <t>Studierende</t>
  </si>
  <si>
    <t>Geben Sie bitte die Anzahl der Studierenden ein, die zum geplanten Studienbeginn eingestellt werden sollen oder eingestellt wurden.</t>
  </si>
  <si>
    <t>Ø Arbeitgeber-Bruttokosten pro Monat
1. + 2. Semester</t>
  </si>
  <si>
    <t>Bitte geben Sie die Ø monatlichen Arbeitgeber-Bruttokosten der/des Studierenden im 1. oder 2. Semester an. Jahressonderzahlungen, Zeitzuschläge etc. sind anteilig pro Monat hinzuzurechnen. Die Arbeitgeber-Bruttokosten sind ca. 25 % höher als die Ausbildungsvergütungen.</t>
  </si>
  <si>
    <t>Bitte geben Sie die Ø monatlichen Arbeitgeber-Bruttokosten der/des Studierenden im 3. oder 4. Semester an. Jahressonderzahlungen, Zeitzuschläge etc. sind anteilig pro Monat hinzuzurechnen. Die Arbeitgeber-Bruttokosten sind ca. 25 % höher als die Ausbildungsvergütungen.</t>
  </si>
  <si>
    <t>Ø Arbeitgeber-Bruttokosten pro Monat
3. + 4. Semester</t>
  </si>
  <si>
    <t>Ø Arbeitgeber-Bruttokosten pro Monat
5. bis 8. Semester</t>
  </si>
  <si>
    <t>Bitte geben Sie die Ø monatlichen Arbeitgeber-Bruttokosten der/des Studierenden vom 5. bis 8. Semester an. Jahressonderzahlungen, Zeitzuschläge etc. sind anteilig pro Monat hinzuzurechnen. Die Arbeitgeber-Bruttokosten sind ca. 25 % höher als die Ausbildungsvergütungen.</t>
  </si>
  <si>
    <r>
      <t xml:space="preserve">Rücksendung bis </t>
    </r>
    <r>
      <rPr>
        <b/>
        <i/>
        <u/>
        <sz val="13"/>
        <color theme="1"/>
        <rFont val="Arial"/>
        <family val="2"/>
      </rPr>
      <t>15. Juni 2025</t>
    </r>
    <r>
      <rPr>
        <b/>
        <sz val="13"/>
        <color theme="1"/>
        <rFont val="Arial"/>
        <family val="2"/>
      </rPr>
      <t xml:space="preserve"> </t>
    </r>
    <r>
      <rPr>
        <sz val="11"/>
        <color theme="1"/>
        <rFont val="Arial"/>
        <family val="2"/>
      </rPr>
      <t>(</t>
    </r>
    <r>
      <rPr>
        <i/>
        <sz val="11"/>
        <color theme="1"/>
        <rFont val="Arial"/>
        <family val="2"/>
      </rPr>
      <t>Posteingang oder Eingang per E-Mail)</t>
    </r>
  </si>
  <si>
    <t>Beendigung in 2026</t>
  </si>
  <si>
    <t>Ausbildungskosten für das Jahr 2026</t>
  </si>
  <si>
    <t>Daten für 2026</t>
  </si>
  <si>
    <t>Daten für 2025</t>
  </si>
  <si>
    <t>Daten für 2024</t>
  </si>
  <si>
    <t>Daten für Beendigung</t>
  </si>
  <si>
    <t>Studienbeginn</t>
  </si>
  <si>
    <t>Bemerkung zu Ihren Planwerten</t>
  </si>
  <si>
    <t>Daten für Teilzeit</t>
  </si>
  <si>
    <t>Felder können ausgefüllt werden</t>
  </si>
  <si>
    <t>Bitte tragen Sie Ihre geplanten Auszubildenden ein, die im Laufe des Jahres 2026 eine generalistische Pflegeausbildung beginnen werden. (Beginn in 2026)</t>
  </si>
  <si>
    <r>
      <t xml:space="preserve">Bitte tragen Sie Ihre Auszubildenden ein, die im Laufe des Jahres 2026 ins </t>
    </r>
    <r>
      <rPr>
        <u/>
        <sz val="16"/>
        <color theme="1"/>
        <rFont val="Calibri"/>
        <family val="2"/>
        <scheme val="minor"/>
      </rPr>
      <t>2. Lehrjahr</t>
    </r>
    <r>
      <rPr>
        <sz val="16"/>
        <color theme="1"/>
        <rFont val="Calibri"/>
        <family val="2"/>
        <scheme val="minor"/>
      </rPr>
      <t xml:space="preserve"> kommen werden. </t>
    </r>
    <r>
      <rPr>
        <sz val="14"/>
        <color theme="1"/>
        <rFont val="Calibri"/>
        <family val="2"/>
        <scheme val="minor"/>
      </rPr>
      <t>(Beginn in 2025)</t>
    </r>
  </si>
  <si>
    <t>Mehrkosten im Sinne des
§ 27 PflBG pro Monat</t>
  </si>
  <si>
    <r>
      <t xml:space="preserve">Bitte tragen Sie Ihre Auszubildenden ein, die im Laufe des Jahres 2026 ins </t>
    </r>
    <r>
      <rPr>
        <u/>
        <sz val="16"/>
        <color theme="1"/>
        <rFont val="Calibri"/>
        <family val="2"/>
        <scheme val="minor"/>
      </rPr>
      <t>3. Lehrjahr</t>
    </r>
    <r>
      <rPr>
        <sz val="16"/>
        <color theme="1"/>
        <rFont val="Calibri"/>
        <family val="2"/>
        <scheme val="minor"/>
      </rPr>
      <t xml:space="preserve"> kommen werden.</t>
    </r>
    <r>
      <rPr>
        <sz val="14"/>
        <color theme="1"/>
        <rFont val="Calibri"/>
        <family val="2"/>
        <scheme val="minor"/>
      </rPr>
      <t xml:space="preserve"> (Beginn in 2024)</t>
    </r>
  </si>
  <si>
    <t xml:space="preserve">Mehrkosten im Sinne des
§ 27 PflBG pro Monat </t>
  </si>
  <si>
    <t>Bitte tragen Sie Ihre Auszubildenden ein, die im Laufe des Jahres 2026 ihre Ausbildung voraussichtlich beenden werden.</t>
  </si>
  <si>
    <t>Hier können Sie Teilzeitauszubildende eintragen, die das nächste Lehrjahr nach 14 oder 16 Monaten erreichen. (Vorgegebener Ausbildungsbeginn zwischen 2022 und 2025)</t>
  </si>
  <si>
    <t>Bitte tragen Sie Ihre geplanten oder noch vorhandenen Studierenden gemäß des Pflegestudiumstärkungsgesetzes (PflStudStG) ein. Die Regelstudienzeit beträgt 8 Semester.
(Vorgegebener Beginn zwischen 2022 und 2026)</t>
  </si>
  <si>
    <t>Version 13.01.2025</t>
  </si>
  <si>
    <t>c) Uns ist bekannt, dass das Statistische Landesamt das jeweilige Ausbildungsbudget schätzen kann, wenn die gesetzlich vorgeschriebenen Angaben nicht oder nicht vollständig innerhalb der vorgegebenen Fristen mitgeteilt werden. Dies gilt auch, wenn weitere Angaben und Unterlagen vom Statistischen Landesamt nachgefordert wurden.</t>
  </si>
  <si>
    <t>Beendigung in 2026: Bitte tragen Sie Ihre Auszubildenden ein, die im Laufe des Jahres 2026 ihre Ausbildung voraussichtlich beenden werden.</t>
  </si>
  <si>
    <t>3. Ausbildungsjahr: Bitte tragen Sie Ihre Auszubildenden ein, die im Laufe des Jahres 2026 ins 3. Lehrjahr kommen werden. (Beginn in 2024)</t>
  </si>
  <si>
    <t>2. Ausbildungsjahr: Bitte tragen Sie Ihre Auszubildenden ein, die im Laufe des Jahres 2026 ins 2. Lehrjahr kommen werden. (Beginn in 2025)</t>
  </si>
  <si>
    <t>1. Ausbildungsjahr: Bitte tragen Sie Ihre geplanten Auszubildenden ein, die im Laufe des Jahres 2026 eine generalistische Pflegeausbildung beginnen werden. (Beginn in 2026)</t>
  </si>
  <si>
    <t>Teilzeit: Hier können Sie Teilzeitauszubildende eintragen, die das nächste Lehrjahr nach 14 oder 16 Monaten erreichen. (Vorgegebener Ausbildungsbeginn zwischen 2022 und 2025)</t>
  </si>
  <si>
    <t>Geben Sie bitte die Anzahl der Auszubildenden ein, die zum geplanten Ausbildungsbeginn eingestellt wurden.</t>
  </si>
  <si>
    <t>Studierende: Bitte tragen Sie Ihre geplanten oder noch vorhandenen Studierenden gemäß des Pflegestudiumstärkungsgesetzes (PflStudStG) ein. Die Regelstudienzeit beträgt 8 Semester.</t>
  </si>
  <si>
    <t>(2) Auszubildende - Studierende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</si>
</sst>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000\ 000\ 000"/>
    <numFmt numFmtId="165" formatCode="#,##0.00\ &quot;€&quot;"/>
    <numFmt numFmtId="166" formatCode="###\ ###\ ###"/>
    <numFmt numFmtId="167" formatCode="\ "/>
  </numFmts>
  <fonts count="27"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b/>
      <u/>
      <sz val="11"/>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i/>
      <sz val="11"/>
      <color theme="1"/>
      <name val="Arial"/>
      <family val="2"/>
    </font>
    <font>
      <b/>
      <sz val="14"/>
      <color theme="1"/>
      <name val="Arial"/>
      <family val="2"/>
    </font>
    <font>
      <b/>
      <i/>
      <u/>
      <sz val="12"/>
      <color theme="1"/>
      <name val="Arial"/>
      <family val="2"/>
    </font>
    <font>
      <b/>
      <i/>
      <u/>
      <sz val="13"/>
      <color theme="1"/>
      <name val="Arial"/>
      <family val="2"/>
    </font>
    <font>
      <b/>
      <sz val="13"/>
      <color theme="1"/>
      <name val="Arial"/>
      <family val="2"/>
    </font>
    <font>
      <i/>
      <sz val="11"/>
      <color theme="1"/>
      <name val="Arial"/>
      <family val="2"/>
    </font>
    <font>
      <b/>
      <sz val="16"/>
      <color theme="1"/>
      <name val="Arial"/>
      <family val="2"/>
    </font>
    <font>
      <b/>
      <sz val="11"/>
      <name val="Calibri"/>
      <family val="2"/>
      <scheme val="minor"/>
    </font>
    <font>
      <sz val="14"/>
      <color theme="1"/>
      <name val="Calibri"/>
      <family val="2"/>
      <scheme val="minor"/>
    </font>
    <font>
      <sz val="16"/>
      <color theme="1"/>
      <name val="Calibri"/>
      <family val="2"/>
      <scheme val="minor"/>
    </font>
    <font>
      <sz val="11"/>
      <name val="Calibri"/>
      <family val="2"/>
      <scheme val="minor"/>
    </font>
    <font>
      <u/>
      <sz val="16"/>
      <color theme="1"/>
      <name val="Calibri"/>
      <family val="2"/>
      <scheme val="minor"/>
    </font>
    <font>
      <sz val="13"/>
      <color theme="1"/>
      <name val="Arial"/>
      <family val="2"/>
    </font>
    <font>
      <sz val="8"/>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C000"/>
        <bgColor indexed="64"/>
      </patternFill>
    </fill>
  </fills>
  <borders count="35">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style="medium">
        <color theme="0" tint="-0.34998626667073579"/>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n">
        <color indexed="64"/>
      </left>
      <right style="thin">
        <color indexed="64"/>
      </right>
      <top style="thin">
        <color indexed="64"/>
      </top>
      <bottom style="thin">
        <color indexed="64"/>
      </bottom>
      <diagonal/>
    </border>
    <border>
      <left style="thick">
        <color theme="0" tint="-0.24994659260841701"/>
      </left>
      <right style="thick">
        <color theme="0" tint="-0.24994659260841701"/>
      </right>
      <top/>
      <bottom/>
      <diagonal/>
    </border>
    <border>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s>
  <cellStyleXfs count="1">
    <xf numFmtId="0" fontId="0" fillId="0" borderId="0"/>
  </cellStyleXfs>
  <cellXfs count="189">
    <xf numFmtId="0" fontId="0" fillId="0" borderId="0" xfId="0"/>
    <xf numFmtId="0" fontId="1" fillId="0" borderId="0" xfId="0" applyFont="1" applyProtection="1"/>
    <xf numFmtId="0" fontId="3" fillId="0" borderId="0" xfId="0" applyFont="1" applyProtection="1"/>
    <xf numFmtId="0" fontId="18" fillId="0" borderId="0" xfId="0" applyFont="1" applyProtection="1"/>
    <xf numFmtId="0" fontId="1" fillId="0" borderId="0" xfId="0" quotePrefix="1" applyFont="1" applyProtection="1"/>
    <xf numFmtId="49" fontId="5" fillId="4" borderId="15" xfId="0" applyNumberFormat="1" applyFont="1" applyFill="1" applyBorder="1" applyAlignment="1" applyProtection="1">
      <alignment horizontal="left" vertical="center"/>
      <protection locked="0"/>
    </xf>
    <xf numFmtId="49" fontId="2" fillId="0" borderId="21" xfId="0" applyNumberFormat="1" applyFont="1" applyFill="1" applyBorder="1" applyAlignment="1" applyProtection="1">
      <alignment vertical="center" wrapText="1"/>
    </xf>
    <xf numFmtId="49" fontId="2" fillId="0" borderId="22"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1" fillId="0" borderId="25"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xf>
    <xf numFmtId="0" fontId="1" fillId="0" borderId="5" xfId="0" applyFont="1" applyFill="1" applyBorder="1" applyAlignment="1" applyProtection="1">
      <alignment horizontal="left" vertical="center"/>
    </xf>
    <xf numFmtId="0" fontId="24" fillId="4"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wrapText="1"/>
    </xf>
    <xf numFmtId="0" fontId="24" fillId="11"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0" xfId="0" applyFont="1" applyAlignment="1" applyProtection="1">
      <alignment horizontal="left" vertical="center"/>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0" fillId="0" borderId="0" xfId="0" applyProtection="1"/>
    <xf numFmtId="0" fontId="13" fillId="0" borderId="0" xfId="0" applyFont="1" applyProtection="1"/>
    <xf numFmtId="0" fontId="1" fillId="7" borderId="0" xfId="0" applyFont="1" applyFill="1" applyAlignment="1" applyProtection="1">
      <alignment horizontal="left" vertical="center"/>
    </xf>
    <xf numFmtId="0" fontId="21" fillId="0" borderId="0" xfId="0" applyFont="1" applyFill="1" applyBorder="1" applyAlignment="1" applyProtection="1">
      <alignment vertical="center" wrapText="1"/>
    </xf>
    <xf numFmtId="0" fontId="0" fillId="0" borderId="0" xfId="0" applyAlignment="1" applyProtection="1"/>
    <xf numFmtId="0" fontId="0" fillId="0" borderId="0" xfId="0" applyFill="1" applyBorder="1" applyProtection="1"/>
    <xf numFmtId="0" fontId="0" fillId="0" borderId="0" xfId="0" applyFill="1" applyProtection="1"/>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2" fillId="12" borderId="5" xfId="0" applyFont="1" applyFill="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25" fillId="0" borderId="0" xfId="0" applyFont="1" applyProtection="1"/>
    <xf numFmtId="0" fontId="0" fillId="4" borderId="5" xfId="0" applyFill="1" applyBorder="1" applyProtection="1"/>
    <xf numFmtId="0" fontId="0" fillId="11" borderId="5" xfId="0" applyFill="1" applyBorder="1" applyProtection="1"/>
    <xf numFmtId="0" fontId="1" fillId="0" borderId="5" xfId="0" applyFont="1" applyBorder="1" applyAlignment="1" applyProtection="1">
      <alignment horizontal="center" vertical="center" wrapText="1"/>
    </xf>
    <xf numFmtId="0" fontId="20" fillId="0" borderId="0" xfId="0" applyFont="1" applyFill="1" applyBorder="1" applyAlignment="1" applyProtection="1">
      <alignment vertical="center" wrapText="1"/>
    </xf>
    <xf numFmtId="0" fontId="3" fillId="0" borderId="0" xfId="0" applyNumberFormat="1" applyFont="1" applyAlignment="1" applyProtection="1">
      <alignment vertical="center"/>
    </xf>
    <xf numFmtId="0" fontId="1" fillId="0" borderId="0" xfId="0" applyNumberFormat="1" applyFont="1" applyProtection="1"/>
    <xf numFmtId="0" fontId="0" fillId="0" borderId="0" xfId="0" applyNumberFormat="1" applyProtection="1"/>
    <xf numFmtId="0" fontId="1" fillId="0" borderId="0" xfId="0" applyNumberFormat="1" applyFont="1" applyAlignment="1" applyProtection="1">
      <alignment vertical="center"/>
    </xf>
    <xf numFmtId="0" fontId="10" fillId="0" borderId="12" xfId="0" applyNumberFormat="1" applyFont="1" applyBorder="1" applyAlignment="1" applyProtection="1">
      <alignment vertical="center"/>
    </xf>
    <xf numFmtId="0" fontId="1" fillId="0" borderId="0" xfId="0" applyNumberFormat="1" applyFont="1" applyBorder="1" applyProtection="1"/>
    <xf numFmtId="0" fontId="1" fillId="0" borderId="13" xfId="0" applyNumberFormat="1" applyFont="1" applyBorder="1" applyProtection="1"/>
    <xf numFmtId="0" fontId="5" fillId="5" borderId="0" xfId="0" applyNumberFormat="1" applyFont="1" applyFill="1" applyBorder="1" applyAlignment="1" applyProtection="1">
      <alignment vertical="center"/>
    </xf>
    <xf numFmtId="0" fontId="5" fillId="5" borderId="13" xfId="0" applyNumberFormat="1" applyFont="1" applyFill="1" applyBorder="1" applyAlignment="1" applyProtection="1">
      <alignment vertical="center"/>
    </xf>
    <xf numFmtId="0" fontId="1" fillId="0" borderId="12" xfId="0" applyNumberFormat="1" applyFont="1" applyBorder="1" applyProtection="1"/>
    <xf numFmtId="0" fontId="1" fillId="0" borderId="9" xfId="0" applyNumberFormat="1" applyFont="1" applyBorder="1" applyProtection="1"/>
    <xf numFmtId="0" fontId="1" fillId="0" borderId="2" xfId="0" applyNumberFormat="1" applyFont="1" applyBorder="1" applyProtection="1"/>
    <xf numFmtId="0" fontId="1" fillId="0" borderId="10" xfId="0" applyNumberFormat="1" applyFont="1" applyBorder="1" applyProtection="1"/>
    <xf numFmtId="0" fontId="11" fillId="0" borderId="0" xfId="0" applyNumberFormat="1" applyFont="1" applyAlignment="1" applyProtection="1">
      <alignment horizontal="left" vertical="center"/>
    </xf>
    <xf numFmtId="0" fontId="20" fillId="0" borderId="0" xfId="0" applyFont="1" applyFill="1" applyBorder="1" applyAlignment="1" applyProtection="1">
      <alignment horizontal="center" vertical="center" wrapText="1"/>
    </xf>
    <xf numFmtId="0" fontId="0" fillId="0" borderId="0" xfId="0" applyFill="1" applyBorder="1" applyAlignment="1" applyProtection="1"/>
    <xf numFmtId="0" fontId="20" fillId="9" borderId="13" xfId="0" applyFont="1" applyFill="1" applyBorder="1" applyAlignment="1" applyProtection="1">
      <alignment horizontal="center" vertical="center" wrapText="1"/>
    </xf>
    <xf numFmtId="14" fontId="0" fillId="0" borderId="27" xfId="0" applyNumberFormat="1" applyBorder="1" applyProtection="1"/>
    <xf numFmtId="14" fontId="0" fillId="3" borderId="27" xfId="0" applyNumberFormat="1" applyFill="1" applyBorder="1" applyProtection="1"/>
    <xf numFmtId="14" fontId="0" fillId="12" borderId="27" xfId="0" applyNumberFormat="1" applyFill="1" applyBorder="1" applyProtection="1"/>
    <xf numFmtId="0" fontId="0" fillId="0" borderId="0" xfId="0" applyAlignment="1" applyProtection="1">
      <alignment horizontal="center"/>
    </xf>
    <xf numFmtId="0" fontId="0" fillId="0" borderId="0" xfId="0" applyBorder="1" applyProtection="1"/>
    <xf numFmtId="0" fontId="20" fillId="9" borderId="28" xfId="0" applyFont="1" applyFill="1" applyBorder="1" applyAlignment="1" applyProtection="1">
      <alignment horizontal="center" vertical="center" wrapText="1"/>
    </xf>
    <xf numFmtId="0" fontId="20" fillId="9" borderId="12" xfId="0" applyFont="1" applyFill="1" applyBorder="1" applyAlignment="1" applyProtection="1">
      <alignment horizontal="center" vertical="center" wrapText="1"/>
    </xf>
    <xf numFmtId="0" fontId="20" fillId="9" borderId="0" xfId="0" applyFont="1" applyFill="1" applyBorder="1" applyAlignment="1" applyProtection="1">
      <alignment horizontal="center" vertical="center" wrapText="1"/>
    </xf>
    <xf numFmtId="0" fontId="19" fillId="9" borderId="1" xfId="0" applyFont="1" applyFill="1" applyBorder="1" applyAlignment="1" applyProtection="1">
      <alignment vertical="center"/>
    </xf>
    <xf numFmtId="166" fontId="0" fillId="0" borderId="1" xfId="0" applyNumberFormat="1" applyBorder="1" applyAlignment="1" applyProtection="1">
      <alignment vertical="center"/>
      <protection locked="0"/>
    </xf>
    <xf numFmtId="0" fontId="22" fillId="10" borderId="29" xfId="0" applyFont="1" applyFill="1" applyBorder="1" applyAlignment="1" applyProtection="1">
      <alignment horizontal="center" vertical="center" wrapText="1"/>
    </xf>
    <xf numFmtId="0" fontId="22" fillId="10" borderId="30" xfId="0" applyFont="1" applyFill="1" applyBorder="1" applyAlignment="1" applyProtection="1">
      <alignment horizontal="center" vertical="center" wrapText="1"/>
    </xf>
    <xf numFmtId="0" fontId="22" fillId="10" borderId="31" xfId="0" applyFont="1" applyFill="1" applyBorder="1" applyAlignment="1" applyProtection="1">
      <alignment horizontal="center" vertical="center" wrapText="1"/>
    </xf>
    <xf numFmtId="14" fontId="0" fillId="4" borderId="18" xfId="0" applyNumberFormat="1" applyFill="1" applyBorder="1" applyAlignment="1" applyProtection="1">
      <alignment horizontal="center" vertical="center"/>
      <protection locked="0"/>
    </xf>
    <xf numFmtId="0" fontId="0" fillId="11" borderId="1" xfId="0" applyNumberFormat="1" applyFill="1" applyBorder="1" applyAlignment="1" applyProtection="1">
      <alignment horizontal="center" vertical="center"/>
    </xf>
    <xf numFmtId="0" fontId="0" fillId="4" borderId="1" xfId="0" applyFill="1" applyBorder="1" applyAlignment="1" applyProtection="1">
      <alignment horizontal="center" vertical="center"/>
      <protection locked="0"/>
    </xf>
    <xf numFmtId="165" fontId="0" fillId="4" borderId="1" xfId="0" applyNumberFormat="1" applyFill="1" applyBorder="1" applyAlignment="1" applyProtection="1">
      <alignment horizontal="center" vertical="center"/>
      <protection locked="0"/>
    </xf>
    <xf numFmtId="165" fontId="0" fillId="11" borderId="19" xfId="0" applyNumberFormat="1" applyFill="1" applyBorder="1" applyAlignment="1" applyProtection="1">
      <alignment horizontal="center" vertical="center"/>
    </xf>
    <xf numFmtId="14" fontId="0" fillId="4" borderId="32" xfId="0" applyNumberFormat="1" applyFill="1" applyBorder="1" applyAlignment="1" applyProtection="1">
      <alignment horizontal="center" vertical="center"/>
      <protection locked="0"/>
    </xf>
    <xf numFmtId="0" fontId="0" fillId="11" borderId="33" xfId="0" applyNumberFormat="1" applyFill="1" applyBorder="1" applyAlignment="1" applyProtection="1">
      <alignment horizontal="center" vertical="center"/>
    </xf>
    <xf numFmtId="0" fontId="0" fillId="4" borderId="33" xfId="0" applyFill="1" applyBorder="1" applyAlignment="1" applyProtection="1">
      <alignment horizontal="center" vertical="center"/>
      <protection locked="0"/>
    </xf>
    <xf numFmtId="165" fontId="0" fillId="4" borderId="33" xfId="0" applyNumberFormat="1" applyFill="1" applyBorder="1" applyAlignment="1" applyProtection="1">
      <alignment horizontal="center" vertical="center"/>
      <protection locked="0"/>
    </xf>
    <xf numFmtId="165" fontId="0" fillId="11" borderId="34" xfId="0" applyNumberFormat="1" applyFill="1" applyBorder="1" applyAlignment="1" applyProtection="1">
      <alignment horizontal="center" vertical="center"/>
    </xf>
    <xf numFmtId="165" fontId="0" fillId="11" borderId="1" xfId="0" applyNumberFormat="1" applyFill="1" applyBorder="1" applyAlignment="1" applyProtection="1">
      <alignment horizontal="center" vertical="center"/>
    </xf>
    <xf numFmtId="165" fontId="0" fillId="11" borderId="33" xfId="0" applyNumberFormat="1" applyFill="1" applyBorder="1" applyAlignment="1" applyProtection="1">
      <alignment horizontal="center" vertical="center"/>
    </xf>
    <xf numFmtId="0" fontId="0" fillId="4" borderId="1" xfId="0" applyNumberFormat="1" applyFill="1" applyBorder="1" applyAlignment="1" applyProtection="1">
      <alignment horizontal="center" vertical="center"/>
      <protection locked="0"/>
    </xf>
    <xf numFmtId="8" fontId="0" fillId="4" borderId="1" xfId="0" applyNumberFormat="1" applyFill="1" applyBorder="1" applyAlignment="1" applyProtection="1">
      <alignment horizontal="center" vertical="center"/>
      <protection locked="0"/>
    </xf>
    <xf numFmtId="0" fontId="0" fillId="4" borderId="33" xfId="0" applyNumberFormat="1" applyFill="1" applyBorder="1" applyAlignment="1" applyProtection="1">
      <alignment horizontal="center" vertical="center"/>
      <protection locked="0"/>
    </xf>
    <xf numFmtId="8" fontId="0" fillId="4" borderId="33" xfId="0" applyNumberFormat="1" applyFill="1" applyBorder="1" applyAlignment="1" applyProtection="1">
      <alignment horizontal="center" vertical="center"/>
      <protection locked="0"/>
    </xf>
    <xf numFmtId="49" fontId="5" fillId="4" borderId="18" xfId="0" applyNumberFormat="1" applyFont="1" applyFill="1" applyBorder="1" applyAlignment="1" applyProtection="1">
      <alignment horizontal="left" vertical="center"/>
      <protection locked="0"/>
    </xf>
    <xf numFmtId="0" fontId="20" fillId="9" borderId="1"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5" fillId="0" borderId="0" xfId="0" applyFont="1" applyAlignment="1" applyProtection="1">
      <alignment horizontal="left" vertical="center"/>
    </xf>
    <xf numFmtId="49" fontId="5" fillId="4" borderId="14"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xf>
    <xf numFmtId="49" fontId="5" fillId="4" borderId="19" xfId="0" applyNumberFormat="1" applyFont="1" applyFill="1" applyBorder="1" applyAlignment="1" applyProtection="1">
      <alignment horizontal="left" vertical="center"/>
      <protection locked="0"/>
    </xf>
    <xf numFmtId="49" fontId="5" fillId="4" borderId="17"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wrapText="1"/>
    </xf>
    <xf numFmtId="49" fontId="5" fillId="4" borderId="18" xfId="0" applyNumberFormat="1" applyFont="1" applyFill="1" applyBorder="1" applyAlignment="1" applyProtection="1">
      <alignment horizontal="left" vertical="center"/>
      <protection locked="0"/>
    </xf>
    <xf numFmtId="49" fontId="5" fillId="4" borderId="16" xfId="0" applyNumberFormat="1" applyFont="1" applyFill="1" applyBorder="1" applyAlignment="1" applyProtection="1">
      <alignment horizontal="left" vertical="center"/>
      <protection locked="0"/>
    </xf>
    <xf numFmtId="0" fontId="5" fillId="4" borderId="14" xfId="0" applyNumberFormat="1" applyFont="1" applyFill="1" applyBorder="1" applyAlignment="1" applyProtection="1">
      <alignment horizontal="left" vertical="center"/>
      <protection locked="0"/>
    </xf>
    <xf numFmtId="0" fontId="13" fillId="0" borderId="0" xfId="0" applyFont="1" applyAlignment="1" applyProtection="1">
      <alignment horizontal="center" vertical="center"/>
    </xf>
    <xf numFmtId="0" fontId="14" fillId="2" borderId="0" xfId="0" applyFont="1" applyFill="1" applyAlignment="1" applyProtection="1">
      <alignment horizontal="left" vertical="center"/>
    </xf>
    <xf numFmtId="164" fontId="5" fillId="4" borderId="14" xfId="0" applyNumberFormat="1" applyFont="1" applyFill="1" applyBorder="1" applyAlignment="1" applyProtection="1">
      <alignment horizontal="left" vertical="center"/>
      <protection locked="0"/>
    </xf>
    <xf numFmtId="167" fontId="0" fillId="0" borderId="1" xfId="0" applyNumberFormat="1" applyFont="1" applyBorder="1" applyAlignment="1" applyProtection="1">
      <alignment horizontal="left" vertical="center"/>
      <protection locked="0"/>
    </xf>
    <xf numFmtId="167" fontId="0" fillId="0" borderId="1" xfId="0" applyNumberFormat="1" applyFont="1" applyBorder="1" applyAlignment="1" applyProtection="1">
      <alignment horizontal="center" vertical="center"/>
      <protection locked="0"/>
    </xf>
    <xf numFmtId="0" fontId="0" fillId="13" borderId="27" xfId="0" applyFill="1" applyBorder="1" applyAlignment="1" applyProtection="1">
      <alignment horizontal="center"/>
    </xf>
    <xf numFmtId="0" fontId="20" fillId="9" borderId="1" xfId="0" applyFont="1" applyFill="1" applyBorder="1" applyAlignment="1" applyProtection="1">
      <alignment horizontal="center" vertical="center" wrapText="1"/>
    </xf>
    <xf numFmtId="0" fontId="26" fillId="0" borderId="12" xfId="0" applyNumberFormat="1" applyFont="1" applyBorder="1" applyAlignment="1" applyProtection="1">
      <alignment horizontal="left" vertical="center" wrapText="1"/>
    </xf>
    <xf numFmtId="0" fontId="26" fillId="0" borderId="0" xfId="0" applyNumberFormat="1" applyFont="1" applyBorder="1" applyAlignment="1" applyProtection="1">
      <alignment horizontal="left" vertical="center" wrapText="1"/>
    </xf>
    <xf numFmtId="0" fontId="26" fillId="0" borderId="12" xfId="0" applyFont="1" applyBorder="1" applyAlignment="1" applyProtection="1">
      <alignment horizontal="left" vertical="center"/>
    </xf>
    <xf numFmtId="0" fontId="26" fillId="0" borderId="0" xfId="0" applyFont="1" applyBorder="1" applyAlignment="1" applyProtection="1">
      <alignment horizontal="left" vertical="center"/>
    </xf>
    <xf numFmtId="0" fontId="26" fillId="9" borderId="1" xfId="0" applyFont="1" applyFill="1" applyBorder="1" applyAlignment="1" applyProtection="1">
      <alignment horizontal="center" vertical="center"/>
    </xf>
    <xf numFmtId="0" fontId="20" fillId="4" borderId="1" xfId="0" applyFont="1" applyFill="1" applyBorder="1" applyAlignment="1" applyProtection="1">
      <alignment horizontal="left" vertical="top" wrapText="1"/>
      <protection locked="0"/>
    </xf>
    <xf numFmtId="0" fontId="1" fillId="0" borderId="0" xfId="0" applyNumberFormat="1" applyFont="1" applyBorder="1" applyAlignment="1" applyProtection="1">
      <alignment horizontal="left" vertical="center"/>
    </xf>
    <xf numFmtId="0" fontId="1" fillId="4" borderId="6" xfId="0" applyNumberFormat="1" applyFont="1" applyFill="1" applyBorder="1" applyAlignment="1" applyProtection="1">
      <alignment horizontal="left"/>
      <protection locked="0"/>
    </xf>
    <xf numFmtId="0" fontId="1" fillId="4" borderId="4" xfId="0" applyNumberFormat="1" applyFont="1" applyFill="1" applyBorder="1" applyAlignment="1" applyProtection="1">
      <alignment horizontal="left"/>
      <protection locked="0"/>
    </xf>
    <xf numFmtId="0" fontId="1" fillId="4" borderId="3" xfId="0" applyNumberFormat="1" applyFont="1" applyFill="1" applyBorder="1" applyAlignment="1" applyProtection="1">
      <alignment horizontal="left"/>
      <protection locked="0"/>
    </xf>
    <xf numFmtId="0" fontId="1" fillId="4" borderId="7" xfId="0" applyNumberFormat="1" applyFont="1" applyFill="1" applyBorder="1" applyAlignment="1" applyProtection="1">
      <alignment horizontal="center"/>
      <protection locked="0"/>
    </xf>
    <xf numFmtId="0" fontId="1" fillId="4" borderId="11" xfId="0" applyNumberFormat="1" applyFont="1" applyFill="1" applyBorder="1" applyAlignment="1" applyProtection="1">
      <alignment horizontal="center"/>
      <protection locked="0"/>
    </xf>
    <xf numFmtId="0" fontId="1" fillId="4" borderId="8" xfId="0" applyNumberFormat="1" applyFont="1" applyFill="1" applyBorder="1" applyAlignment="1" applyProtection="1">
      <alignment horizontal="center"/>
      <protection locked="0"/>
    </xf>
    <xf numFmtId="0" fontId="1" fillId="4" borderId="12" xfId="0" applyNumberFormat="1" applyFont="1" applyFill="1" applyBorder="1" applyAlignment="1" applyProtection="1">
      <alignment horizontal="center"/>
      <protection locked="0"/>
    </xf>
    <xf numFmtId="0" fontId="1" fillId="4" borderId="0" xfId="0" applyNumberFormat="1" applyFont="1" applyFill="1" applyBorder="1" applyAlignment="1" applyProtection="1">
      <alignment horizontal="center"/>
      <protection locked="0"/>
    </xf>
    <xf numFmtId="0" fontId="1" fillId="4" borderId="13" xfId="0" applyNumberFormat="1" applyFont="1" applyFill="1" applyBorder="1" applyAlignment="1" applyProtection="1">
      <alignment horizontal="center"/>
      <protection locked="0"/>
    </xf>
    <xf numFmtId="0" fontId="1" fillId="4" borderId="9" xfId="0" applyNumberFormat="1" applyFont="1" applyFill="1" applyBorder="1" applyAlignment="1" applyProtection="1">
      <alignment horizontal="center"/>
      <protection locked="0"/>
    </xf>
    <xf numFmtId="0" fontId="1" fillId="4" borderId="2" xfId="0" applyNumberFormat="1" applyFont="1" applyFill="1" applyBorder="1" applyAlignment="1" applyProtection="1">
      <alignment horizontal="center"/>
      <protection locked="0"/>
    </xf>
    <xf numFmtId="0" fontId="1" fillId="4" borderId="10" xfId="0" applyNumberFormat="1" applyFont="1" applyFill="1" applyBorder="1" applyAlignment="1" applyProtection="1">
      <alignment horizontal="center"/>
      <protection locked="0"/>
    </xf>
    <xf numFmtId="0" fontId="3" fillId="0" borderId="7" xfId="0" applyNumberFormat="1" applyFont="1" applyBorder="1" applyAlignment="1" applyProtection="1">
      <alignment horizontal="left" vertical="center"/>
    </xf>
    <xf numFmtId="0" fontId="3" fillId="0" borderId="11" xfId="0" applyNumberFormat="1" applyFont="1" applyBorder="1" applyAlignment="1" applyProtection="1">
      <alignment horizontal="left" vertical="center"/>
    </xf>
    <xf numFmtId="0" fontId="3" fillId="0" borderId="8" xfId="0" applyNumberFormat="1" applyFont="1" applyBorder="1" applyAlignment="1" applyProtection="1">
      <alignment horizontal="left" vertical="center"/>
    </xf>
    <xf numFmtId="0" fontId="5" fillId="0" borderId="12" xfId="0" applyNumberFormat="1" applyFont="1" applyBorder="1" applyAlignment="1" applyProtection="1">
      <alignment horizontal="left" vertical="center" wrapText="1"/>
    </xf>
    <xf numFmtId="0" fontId="5" fillId="0" borderId="0" xfId="0" applyNumberFormat="1" applyFont="1" applyBorder="1" applyAlignment="1" applyProtection="1">
      <alignment horizontal="left" vertical="center" wrapText="1"/>
    </xf>
    <xf numFmtId="0" fontId="5" fillId="0" borderId="13" xfId="0" applyNumberFormat="1" applyFont="1" applyBorder="1" applyAlignment="1" applyProtection="1">
      <alignment horizontal="left" vertical="center" wrapText="1"/>
    </xf>
    <xf numFmtId="0" fontId="5" fillId="0" borderId="12"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wrapText="1"/>
    </xf>
    <xf numFmtId="0" fontId="5" fillId="0" borderId="13"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 fillId="4" borderId="6" xfId="0" applyNumberFormat="1" applyFont="1" applyFill="1" applyBorder="1" applyAlignment="1" applyProtection="1">
      <alignment horizontal="center" vertical="center"/>
      <protection locked="0"/>
    </xf>
    <xf numFmtId="0" fontId="1" fillId="4" borderId="4" xfId="0" applyNumberFormat="1" applyFont="1" applyFill="1" applyBorder="1" applyAlignment="1" applyProtection="1">
      <alignment horizontal="center" vertical="center"/>
      <protection locked="0"/>
    </xf>
    <xf numFmtId="0" fontId="1" fillId="4" borderId="3" xfId="0" applyNumberFormat="1" applyFont="1" applyFill="1" applyBorder="1" applyAlignment="1" applyProtection="1">
      <alignment horizontal="center" vertical="center"/>
      <protection locked="0"/>
    </xf>
    <xf numFmtId="0" fontId="5" fillId="0" borderId="6" xfId="0" applyNumberFormat="1" applyFont="1" applyBorder="1" applyAlignment="1" applyProtection="1">
      <alignment horizontal="left" vertical="center"/>
    </xf>
    <xf numFmtId="0" fontId="5" fillId="0" borderId="4" xfId="0" applyNumberFormat="1" applyFont="1" applyBorder="1" applyAlignment="1" applyProtection="1">
      <alignment horizontal="left" vertical="center"/>
    </xf>
    <xf numFmtId="0" fontId="5" fillId="0" borderId="3" xfId="0" applyNumberFormat="1" applyFont="1" applyBorder="1" applyAlignment="1" applyProtection="1">
      <alignment horizontal="left" vertical="center"/>
    </xf>
    <xf numFmtId="167" fontId="4" fillId="4" borderId="6" xfId="0" applyNumberFormat="1" applyFont="1" applyFill="1" applyBorder="1" applyAlignment="1" applyProtection="1">
      <alignment horizontal="center" vertical="center"/>
      <protection locked="0"/>
    </xf>
    <xf numFmtId="167" fontId="4" fillId="4" borderId="4" xfId="0" applyNumberFormat="1" applyFont="1" applyFill="1" applyBorder="1" applyAlignment="1" applyProtection="1">
      <alignment horizontal="center" vertical="center"/>
      <protection locked="0"/>
    </xf>
    <xf numFmtId="167" fontId="4" fillId="4" borderId="3" xfId="0" applyNumberFormat="1" applyFont="1" applyFill="1" applyBorder="1" applyAlignment="1" applyProtection="1">
      <alignment horizontal="center" vertical="center"/>
      <protection locked="0"/>
    </xf>
    <xf numFmtId="0" fontId="9" fillId="3" borderId="0" xfId="0" applyNumberFormat="1" applyFont="1" applyFill="1" applyAlignment="1" applyProtection="1">
      <alignment horizontal="center"/>
    </xf>
    <xf numFmtId="0" fontId="4" fillId="5" borderId="12" xfId="0" applyNumberFormat="1" applyFont="1" applyFill="1" applyBorder="1" applyAlignment="1" applyProtection="1">
      <alignment horizontal="center"/>
    </xf>
    <xf numFmtId="0" fontId="4" fillId="5" borderId="0" xfId="0" applyNumberFormat="1" applyFont="1" applyFill="1" applyBorder="1" applyAlignment="1" applyProtection="1">
      <alignment horizontal="center"/>
    </xf>
    <xf numFmtId="0" fontId="5" fillId="0" borderId="7" xfId="0" applyNumberFormat="1" applyFont="1" applyBorder="1" applyAlignment="1" applyProtection="1">
      <alignment horizontal="left" vertical="center" wrapText="1"/>
    </xf>
    <xf numFmtId="0" fontId="5" fillId="0" borderId="11" xfId="0" applyNumberFormat="1" applyFont="1" applyBorder="1" applyAlignment="1" applyProtection="1">
      <alignment horizontal="left" vertical="center" wrapText="1"/>
    </xf>
    <xf numFmtId="0" fontId="5" fillId="0" borderId="8" xfId="0" applyNumberFormat="1" applyFont="1" applyBorder="1" applyAlignment="1" applyProtection="1">
      <alignment horizontal="left" vertical="center" wrapText="1"/>
    </xf>
    <xf numFmtId="0" fontId="5" fillId="0" borderId="9" xfId="0" applyNumberFormat="1" applyFont="1" applyBorder="1" applyAlignment="1" applyProtection="1">
      <alignment horizontal="left" vertical="center" wrapText="1"/>
    </xf>
    <xf numFmtId="0" fontId="5" fillId="0" borderId="2" xfId="0" applyNumberFormat="1" applyFont="1" applyBorder="1" applyAlignment="1" applyProtection="1">
      <alignment horizontal="left" vertical="center" wrapText="1"/>
    </xf>
    <xf numFmtId="0" fontId="5" fillId="0" borderId="10" xfId="0" applyNumberFormat="1" applyFont="1" applyBorder="1" applyAlignment="1" applyProtection="1">
      <alignment horizontal="left" vertical="center" wrapText="1"/>
    </xf>
    <xf numFmtId="166" fontId="4" fillId="4" borderId="7" xfId="0" applyNumberFormat="1" applyFont="1" applyFill="1" applyBorder="1" applyAlignment="1" applyProtection="1">
      <alignment horizontal="center" vertical="center"/>
      <protection locked="0"/>
    </xf>
    <xf numFmtId="166" fontId="4" fillId="4" borderId="11" xfId="0" applyNumberFormat="1" applyFont="1" applyFill="1" applyBorder="1" applyAlignment="1" applyProtection="1">
      <alignment horizontal="center" vertical="center"/>
      <protection locked="0"/>
    </xf>
    <xf numFmtId="166" fontId="4" fillId="4" borderId="8" xfId="0" applyNumberFormat="1" applyFont="1" applyFill="1" applyBorder="1" applyAlignment="1" applyProtection="1">
      <alignment horizontal="center" vertical="center"/>
      <protection locked="0"/>
    </xf>
    <xf numFmtId="166" fontId="4" fillId="4" borderId="9" xfId="0" applyNumberFormat="1" applyFont="1" applyFill="1" applyBorder="1" applyAlignment="1" applyProtection="1">
      <alignment horizontal="center" vertical="center"/>
      <protection locked="0"/>
    </xf>
    <xf numFmtId="166" fontId="4" fillId="4" borderId="2" xfId="0" applyNumberFormat="1" applyFont="1" applyFill="1" applyBorder="1" applyAlignment="1" applyProtection="1">
      <alignment horizontal="center" vertical="center"/>
      <protection locked="0"/>
    </xf>
    <xf numFmtId="166" fontId="4" fillId="4" borderId="10" xfId="0" applyNumberFormat="1" applyFont="1" applyFill="1" applyBorder="1" applyAlignment="1" applyProtection="1">
      <alignment horizontal="center" vertical="center"/>
      <protection locked="0"/>
    </xf>
    <xf numFmtId="49" fontId="8" fillId="3" borderId="6"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3" xfId="0" applyNumberFormat="1" applyFont="1" applyFill="1" applyBorder="1" applyAlignment="1" applyProtection="1">
      <alignment horizontal="left" vertical="center"/>
    </xf>
    <xf numFmtId="49" fontId="1" fillId="0" borderId="6"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0" fontId="1" fillId="2" borderId="6"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49" fontId="8" fillId="6" borderId="0" xfId="0" applyNumberFormat="1" applyFont="1" applyFill="1" applyBorder="1" applyAlignment="1" applyProtection="1">
      <alignment horizontal="left" vertical="center"/>
    </xf>
    <xf numFmtId="0" fontId="8" fillId="8" borderId="5" xfId="0" applyFont="1" applyFill="1" applyBorder="1" applyAlignment="1" applyProtection="1">
      <alignment horizontal="left" vertical="center"/>
    </xf>
    <xf numFmtId="49" fontId="2" fillId="0" borderId="24" xfId="0" applyNumberFormat="1" applyFont="1" applyFill="1" applyBorder="1" applyAlignment="1" applyProtection="1">
      <alignment horizontal="left" vertical="center" wrapText="1"/>
    </xf>
    <xf numFmtId="49" fontId="2" fillId="0" borderId="17" xfId="0" applyNumberFormat="1" applyFont="1" applyFill="1" applyBorder="1" applyAlignment="1" applyProtection="1">
      <alignment horizontal="left" vertical="center" wrapText="1"/>
    </xf>
    <xf numFmtId="49" fontId="2" fillId="0" borderId="20" xfId="0" applyNumberFormat="1" applyFont="1" applyFill="1" applyBorder="1" applyAlignment="1" applyProtection="1">
      <alignment horizontal="left" vertical="center" wrapText="1"/>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xf>
    <xf numFmtId="0" fontId="2" fillId="0" borderId="6"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49" fontId="12" fillId="0" borderId="6" xfId="0" applyNumberFormat="1" applyFont="1" applyFill="1" applyBorder="1" applyAlignment="1" applyProtection="1">
      <alignment horizontal="left" vertical="center"/>
    </xf>
    <xf numFmtId="49" fontId="12" fillId="0" borderId="4" xfId="0" applyNumberFormat="1" applyFont="1" applyFill="1" applyBorder="1" applyAlignment="1" applyProtection="1">
      <alignment horizontal="left" vertical="center"/>
    </xf>
    <xf numFmtId="49" fontId="12" fillId="0" borderId="3" xfId="0" applyNumberFormat="1" applyFont="1" applyFill="1" applyBorder="1" applyAlignment="1" applyProtection="1">
      <alignment horizontal="left" vertical="center"/>
    </xf>
    <xf numFmtId="0" fontId="0" fillId="0" borderId="0" xfId="0" applyNumberFormat="1" applyFill="1" applyBorder="1" applyAlignment="1" applyProtection="1">
      <alignment vertical="center"/>
    </xf>
    <xf numFmtId="0" fontId="0" fillId="0" borderId="0" xfId="0" applyNumberFormat="1" applyFont="1" applyFill="1" applyBorder="1" applyAlignment="1" applyProtection="1">
      <alignment vertical="center"/>
    </xf>
    <xf numFmtId="0" fontId="0" fillId="11" borderId="1" xfId="0" applyFill="1" applyBorder="1" applyAlignment="1" applyProtection="1">
      <alignment horizontal="center" vertical="center"/>
    </xf>
    <xf numFmtId="0" fontId="0" fillId="11" borderId="33" xfId="0" applyFill="1" applyBorder="1" applyAlignment="1" applyProtection="1">
      <alignment horizontal="center" vertical="center"/>
    </xf>
  </cellXfs>
  <cellStyles count="1">
    <cellStyle name="Standard" xfId="0" builtinId="0"/>
  </cellStyles>
  <dxfs count="80">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0" formatCode="General"/>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2" formatCode="#,##0.00\ &quot;€&quot;;[Red]\-#,##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0" formatCode="General"/>
      <fill>
        <patternFill patternType="solid">
          <fgColor indexed="64"/>
          <bgColor theme="4" tint="0.79998168889431442"/>
        </patternFill>
      </fill>
      <alignment horizontal="center" vertical="center" textRotation="0" wrapText="0" indent="0" justifyLastLine="0" shrinkToFit="0" readingOrder="0"/>
      <border>
        <left style="medium">
          <color theme="0" tint="-0.24994659260841701"/>
        </left>
      </border>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border>
        <right style="medium">
          <color theme="0" tint="-0.24994659260841701"/>
        </right>
      </border>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protection locked="0" hidden="0"/>
    </dxf>
    <dxf>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numFmt numFmtId="165"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0" hidden="0"/>
    </dxf>
    <dxf>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fill>
        <patternFill patternType="solid">
          <fgColor indexed="64"/>
          <bgColor theme="9" tint="0.39997558519241921"/>
        </patternFill>
      </fill>
      <alignment horizontal="center" vertical="center" textRotation="0" wrapText="0" indent="0" justifyLastLine="0" shrinkToFit="0" readingOrder="0"/>
      <border>
        <left style="medium">
          <color theme="0" tint="-0.24994659260841701"/>
        </left>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left style="medium">
          <color theme="0" tint="-0.24994659260841701"/>
        </left>
        <right style="medium">
          <color theme="0" tint="-0.24994659260841701"/>
        </right>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right style="medium">
          <color theme="0" tint="-0.24994659260841701"/>
        </right>
      </border>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thick">
          <color theme="0" tint="-0.24994659260841701"/>
        </left>
        <right style="thick">
          <color theme="0" tint="-0.24994659260841701"/>
        </right>
        <top/>
        <bottom/>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right/>
        <top/>
        <bottom/>
        <vertical/>
        <horizontal/>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left style="medium">
          <color theme="0" tint="-0.24994659260841701"/>
        </left>
        <right style="medium">
          <color theme="0" tint="-0.24994659260841701"/>
        </right>
        <top/>
        <bottom/>
        <vertical style="medium">
          <color theme="0" tint="-0.24994659260841701"/>
        </vertical>
        <horizontal style="medium">
          <color theme="0" tint="-0.24994659260841701"/>
        </horizontal>
      </border>
      <protection locked="1" hidden="0"/>
    </dxf>
    <dxf>
      <numFmt numFmtId="165" formatCode="#,##0.00\ &quot;€&quot;"/>
      <fill>
        <patternFill patternType="solid">
          <fgColor indexed="64"/>
          <bgColor theme="9" tint="0.39997558519241921"/>
        </patternFill>
      </fill>
      <alignment horizontal="center" vertical="center" textRotation="0" wrapText="0" indent="0" justifyLastLine="0" shrinkToFit="0" readingOrder="0"/>
      <border diagonalUp="0" diagonalDown="0">
        <left style="medium">
          <color theme="0" tint="-0.24994659260841701"/>
        </left>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1" hidden="0"/>
    </dxf>
    <dxf>
      <numFmt numFmtId="0" formatCode="General"/>
      <fill>
        <patternFill patternType="solid">
          <fgColor indexed="64"/>
          <bgColor theme="9" tint="0.39997558519241921"/>
        </patternFill>
      </fill>
      <alignment horizontal="center"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protection locked="1" hidden="0"/>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top style="medium">
          <color theme="0" tint="-0.24994659260841701"/>
        </top>
      </border>
    </dxf>
    <dxf>
      <border diagonalUp="0" diagonalDown="0">
        <left style="medium">
          <color theme="0" tint="-0.24994659260841701"/>
        </left>
        <right style="medium">
          <color theme="0" tint="-0.24994659260841701"/>
        </right>
        <top style="medium">
          <color theme="0" tint="-0.24994659260841701"/>
        </top>
        <bottom style="medium">
          <color theme="0" tint="-0.24994659260841701"/>
        </bottom>
      </border>
    </dxf>
    <dxf>
      <border>
        <bottom style="medium">
          <color theme="0" tint="-0.24994659260841701"/>
        </bottom>
      </border>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47625</xdr:rowOff>
    </xdr:from>
    <xdr:to>
      <xdr:col>5</xdr:col>
      <xdr:colOff>1514607</xdr:colOff>
      <xdr:row>2</xdr:row>
      <xdr:rowOff>171116</xdr:rowOff>
    </xdr:to>
    <xdr:pic>
      <xdr:nvPicPr>
        <xdr:cNvPr id="2" name="Grafik 1">
          <a:extLst>
            <a:ext uri="{FF2B5EF4-FFF2-40B4-BE49-F238E27FC236}">
              <a16:creationId xmlns:a16="http://schemas.microsoft.com/office/drawing/2014/main" id="{487EBF13-694B-4146-85F8-1B3312C653BC}"/>
            </a:ext>
          </a:extLst>
        </xdr:cNvPr>
        <xdr:cNvPicPr>
          <a:picLocks noChangeAspect="1"/>
        </xdr:cNvPicPr>
      </xdr:nvPicPr>
      <xdr:blipFill>
        <a:blip xmlns:r="http://schemas.openxmlformats.org/officeDocument/2006/relationships" r:embed="rId1"/>
        <a:stretch>
          <a:fillRect/>
        </a:stretch>
      </xdr:blipFill>
      <xdr:spPr>
        <a:xfrm>
          <a:off x="5715000" y="47625"/>
          <a:ext cx="1524132" cy="580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38100</xdr:rowOff>
    </xdr:from>
    <xdr:to>
      <xdr:col>8</xdr:col>
      <xdr:colOff>1581150</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10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1B1913-EA0E-4062-BFB3-970FCABCB4B6}" name="Tabelle2" displayName="Tabelle2" ref="B8:G14" totalsRowShown="0" headerRowDxfId="65" dataDxfId="64" headerRowBorderDxfId="75" tableBorderDxfId="74" totalsRowBorderDxfId="73">
  <autoFilter ref="B8:G14" xr:uid="{E78F37D2-5C21-406C-BDB4-D73E596B2CF5}"/>
  <tableColumns count="6">
    <tableColumn id="1" xr3:uid="{6C245134-379E-4F2C-AC3D-A53E6A893DFA}" name="geplanter Ausbildungs-_x000a_beginn (Datum)" dataDxfId="33"/>
    <tableColumn id="2" xr3:uid="{82102172-1415-4CA7-8E7F-D574137EBF8F}" name="Anzahl _x000a_Ausbildungsmonate" dataDxfId="67">
      <calculatedColumnFormula>IF(AND(B9&gt;=DATE(2026,1,1),B9&lt;=DATE(2026,12,31)),13-MONTH(B9),"")</calculatedColumnFormula>
    </tableColumn>
    <tableColumn id="3" xr3:uid="{891F208D-F6F2-4B3E-8D21-DB65179E35DF}" name="Anzahl_x000a_Auszubildende" dataDxfId="32"/>
    <tableColumn id="4" xr3:uid="{092D04A4-8BA3-49CE-ACD1-90F365A2791B}" name="Ø Ausbildungs-_x000a_vergütung_x000a_1. Lehrjahr" dataDxfId="31"/>
    <tableColumn id="5" xr3:uid="{E4AE0451-0856-4483-828B-B6701950813A}" name="Ø Arbeitgeber-Bruttokosten_x000a_1. Lehrjahr" dataDxfId="30"/>
    <tableColumn id="6" xr3:uid="{42123B59-FC64-441E-9946-29316DF54DF3}" name="Ausbildungskosten für das Jahr 2026" dataDxfId="66">
      <calculatedColumnFormula>IF(AND(C9&lt;&gt;"",D9&lt;&gt;"",F9&lt;&gt;""),ROUND(C9*D9*F9,2),"")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C95FAC3-E5BD-4C68-B6F4-C6999B43B85A}" name="Tabelle3" displayName="Tabelle3" ref="B18:L24" totalsRowShown="0" headerRowDxfId="59" dataDxfId="58" tableBorderDxfId="72">
  <autoFilter ref="B18:L24" xr:uid="{80DE0A8C-3CE4-4006-B37D-C7E991429CD5}"/>
  <tableColumns count="11">
    <tableColumn id="1" xr3:uid="{C51A78A3-A8B0-41C3-A7DA-7F4C9709DFEF}" name="geplanter oder tatsächlicher Ausbildungs-_x000a_beginn (Datum)" dataDxfId="29"/>
    <tableColumn id="2" xr3:uid="{C7927A42-6812-4D0A-B22D-2F228C343F39}" name="Anzahl_x000a_Ausbildungsmonate_x000a_1. Lehrjahr" dataDxfId="63">
      <calculatedColumnFormula>IF(AND(B19&gt;=DATE(2025,1,1),B19&lt;=DATE(2025,12,31)),MIN(12,MONTH(B19)-1),"")</calculatedColumnFormula>
    </tableColumn>
    <tableColumn id="3" xr3:uid="{C8691F11-D11B-46BB-AF6C-BA4A4A3EB8B8}" name="Anzahl_x000a_Ausbildungsmonate_x000a_2. Lehrjahr" dataDxfId="62">
      <calculatedColumnFormula>IF(AND(B19&gt;=DATE(2025,1,1),B19&lt;=DATE(2025,12,31)),12-C19,"")</calculatedColumnFormula>
    </tableColumn>
    <tableColumn id="4" xr3:uid="{C4685773-9C21-411F-8597-16D8D21E7EA2}" name="Anzahl_x000a_Auszubildende" dataDxfId="28"/>
    <tableColumn id="5" xr3:uid="{7AE3E917-207E-47E9-97DD-9A8A972FED1A}" name="Ø Ausbildungs-_x000a_vergütung_x000a_1. Lehrjahr" dataDxfId="27"/>
    <tableColumn id="6" xr3:uid="{67AAB9A8-CA8A-465E-96B6-85048661350A}" name="Ø Arbeitgeber-Bruttokosten_x000a_1. Lehrjahr" dataDxfId="26"/>
    <tableColumn id="7" xr3:uid="{9F9ACAD1-56C4-4F89-9353-B5C13AF76A55}" name="Ø Ausbildungs-_x000a_vergütung_x000a_2. Lehrjahr" dataDxfId="25"/>
    <tableColumn id="8" xr3:uid="{7B381CCE-599F-428A-88CF-1BCB74501DE5}" name="Ø Arbeitgeber-Bruttokosten_x000a_2. Lehrjahr" dataDxfId="24"/>
    <tableColumn id="9" xr3:uid="{6D852A32-AF3A-44C1-9227-D52DDE1C5897}" name="Ø monatliche Arbeitgeber-_x000a_Bruttokosten einer_x000a_Pflegefachkraft" dataDxfId="23"/>
    <tableColumn id="10" xr3:uid="{4487B5CD-3A5B-4AA7-A312-06F427EFBD3F}" name="Mehrkosten im Sinne des_x000a_§ 27 PflBG pro Monat" dataDxfId="61">
      <calculatedColumnFormula>IF(AND($I19&lt;&gt;"",$J19&lt;&gt;""),$I19-$J19/9.5,"")</calculatedColumnFormula>
    </tableColumn>
    <tableColumn id="11" xr3:uid="{1B0F168E-2E1C-4C11-BC5E-8EAD235AC160}" name="Ausbildungskosten für das Jahr 2026" dataDxfId="60">
      <calculatedColumnFormula>IFERROR(($G19*$C19*$E19+ROUND($K19,2)*$D19*$E19),"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94A303-6575-4652-A9E5-54D0B7CFF666}" name="Tabelle4" displayName="Tabelle4" ref="B28:M32" totalsRowShown="0" headerRowDxfId="52" dataDxfId="51" tableBorderDxfId="71">
  <autoFilter ref="B28:M32" xr:uid="{19E31161-D363-4513-8061-C25E9D334C99}"/>
  <tableColumns count="12">
    <tableColumn id="1" xr3:uid="{225F1B58-D9AC-454C-800D-346E3D8B05A1}" name="Ausbildungs-_x000a_beginn (Datum)" dataDxfId="22"/>
    <tableColumn id="2" xr3:uid="{1CBEDDA1-B709-4BCB-B31D-A9524144464B}" name="Anzahl_x000a_Ausbildungsmonate_x000a_2. Lehrjahr" dataDxfId="57">
      <calculatedColumnFormula>IF(AND(B29&gt;=DATE(2024,1,1),B29&lt;=DATE(2024,12,31)),MIN(12,MONTH(B29)-1),"")</calculatedColumnFormula>
    </tableColumn>
    <tableColumn id="3" xr3:uid="{23D2DEFD-2733-4D77-89DC-824DBE3C3822}" name="Anzahl_x000a_Ausbildungsmonate_x000a_3. Lehrjahr" dataDxfId="56">
      <calculatedColumnFormula>IF(AND(B29&gt;=DATE(2024,1,1),B29&lt;=DATE(2024,12,31)),12-C29,"")</calculatedColumnFormula>
    </tableColumn>
    <tableColumn id="4" xr3:uid="{F8C4B77B-6DE4-4F14-BC6A-D11408598973}" name="Anzahl_x000a_Auszubildende" dataDxfId="21"/>
    <tableColumn id="5" xr3:uid="{D96B771E-892E-47BF-85CF-1034E59336FD}" name="Ø Ausbildungs-_x000a_vergütung_x000a_2. Lehrjahr" dataDxfId="20"/>
    <tableColumn id="6" xr3:uid="{604178D2-0E37-4B10-8808-7FD6B3F20CDA}" name="Ø Arbeitgeber-Bruttokosten_x000a_2. Lehrjahr" dataDxfId="19"/>
    <tableColumn id="7" xr3:uid="{F5144E19-BF16-436F-BF6D-9396936513E3}" name="Ø Ausbildungs-_x000a_vergütung_x000a_3. Lehrjahr" dataDxfId="18"/>
    <tableColumn id="8" xr3:uid="{DC57BA1E-738F-45FB-970A-E4DA8D2EDC5A}" name="Ø Arbeitgeber-Bruttokosten_x000a_3. Lehrjahr" dataDxfId="17"/>
    <tableColumn id="9" xr3:uid="{59BFD521-510A-46C9-99F8-24195332A610}" name="Ø monatliche Arbeitgeber-_x000a_Bruttokosten einer_x000a_Pflegefachkraft" dataDxfId="16"/>
    <tableColumn id="10" xr3:uid="{7471FB99-5082-4935-814E-B25C82B35C4F}" name="Mehrkosten im Sinne des_x000a_§ 27 PflBG pro Monat" dataDxfId="55">
      <calculatedColumnFormula>IF(AND($G29&lt;&gt;"",$J29&lt;&gt;""),$G29-$J29/9.5,"")</calculatedColumnFormula>
    </tableColumn>
    <tableColumn id="11" xr3:uid="{DD3A78C2-E366-41BA-8129-C9D07574EB4D}" name="Mehrkosten im Sinne des_x000a_§ 27 PflBG pro Monat " dataDxfId="54">
      <calculatedColumnFormula>IF(AND($I29&lt;&gt;"",$J29&lt;&gt;""),$I29-$J29/9.5,"")</calculatedColumnFormula>
    </tableColumn>
    <tableColumn id="12" xr3:uid="{2DDD9289-9EEB-48EA-8B87-00A9F42EB6CF}" name="Ausbildungskosten für das Jahr 2026" dataDxfId="53">
      <calculatedColumnFormula>IFERROR((ROUND($K29,2)*$C29*$E29+ROUND($L29,2)*$D29*$E29),"")</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3A76032-30AF-4258-9832-C1BAA3DF87D9}" name="Tabelle12" displayName="Tabelle12" ref="B36:I41" totalsRowShown="0" headerRowDxfId="47" dataDxfId="46" tableBorderDxfId="70">
  <autoFilter ref="B36:I41" xr:uid="{B981EF37-4AE0-4DFE-A07A-8EE1B7E4F19B}"/>
  <tableColumns count="8">
    <tableColumn id="1" xr3:uid="{E73F5599-B5C1-45E5-845B-34CDE82AEA2E}" name="Ausbildungsende (Datum)" dataDxfId="15"/>
    <tableColumn id="2" xr3:uid="{6AAFD7DE-B90B-4D2D-A06B-FE7ABA9536DC}" name="Anzahl _x000a_Ausbildungsmonate" dataDxfId="50">
      <calculatedColumnFormula>IF(AND(B37&gt;=DATE(2026,1,1),B37&lt;=DATE(2026,12,31)),ROUND(DATEDIF(DATE(2026,1,1),B37,"m")+IF(DAY(B37)=DAY(DATE(YEAR(B37),MONTH(B37)+1,0)),1,((DAY(B37)-1)/30)),2),"")</calculatedColumnFormula>
    </tableColumn>
    <tableColumn id="3" xr3:uid="{7D0C8183-2632-4882-8CFD-EB5926361001}" name="Anzahl_x000a_Auszubildende" dataDxfId="14"/>
    <tableColumn id="4" xr3:uid="{66CBAE58-C20E-4EAC-98E2-CEAF68BA8B54}" name="Ø Ausbildungs-_x000a_vergütung_x000a_3. Lehrjahr" dataDxfId="13"/>
    <tableColumn id="5" xr3:uid="{19C7A2BB-6604-463B-BED1-6367AD588802}" name="Ø Arbeitgeber-Bruttokosten_x000a_3. Lehrjahr" dataDxfId="12"/>
    <tableColumn id="6" xr3:uid="{8DFC0F8C-B78D-456D-83B6-C75CDFB3C1E7}" name="Ø monatliche Arbeitgeber-_x000a_Bruttokosten einer_x000a_Pflegefachkraft" dataDxfId="11"/>
    <tableColumn id="7" xr3:uid="{761848F7-B12C-4B74-B2BC-E1094040AA92}" name="Mehrkosten im Sinne des_x000a_§ 27 PflBG pro Monat " dataDxfId="49">
      <calculatedColumnFormula>IF(AND($F37&lt;&gt;"",$G37&lt;&gt;""),ROUND($F37-$G37/9.5,2),"")</calculatedColumnFormula>
    </tableColumn>
    <tableColumn id="8" xr3:uid="{539AC9C4-5615-4D1C-92AF-5C45FFAD1DA0}" name="Ausbildungskosten für das Jahr 2026" dataDxfId="48">
      <calculatedColumnFormula>IFERROR((ROUND($H37,2)*$C37*$D37)," ")</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D750859-83B2-4E88-848B-6B440ED5ED5A}" name="Tabelle14" displayName="Tabelle14" ref="B45:K51" totalsRowShown="0" headerRowDxfId="41" dataDxfId="40" tableBorderDxfId="69">
  <autoFilter ref="B45:K51" xr:uid="{43970041-7E0A-483A-BAA7-2CC882C4DEF5}"/>
  <tableColumns count="10">
    <tableColumn id="1" xr3:uid="{EBAF1A12-CB77-43A1-8759-D62897B46C0D}" name="Ausbildungs-_x000a_beginn (Datum)" dataDxfId="10"/>
    <tableColumn id="2" xr3:uid="{DE78BFE0-65BF-473C-9FE6-EB7ADC2C27D4}" name="Anzahl Ausbildungsmonate_x000a_1. Lehrjahr" dataDxfId="45">
      <calculatedColumnFormula>IF(B46=DATE(2025,10,1),11,IF(B46=DATE(2025,11,1),12," "))</calculatedColumnFormula>
    </tableColumn>
    <tableColumn id="3" xr3:uid="{85EE7935-0CE2-4335-A10F-EECA917BA932}" name="Anzahl_x000a_Ausbildungsmonate_x000a_2. Lehrjahr" dataDxfId="44">
      <calculatedColumnFormula>IF(B46=DATE(2024,10,1),12,IF(B46=DATE(2024,11,1),12,IF(B46=DATE(2025,10,1),1," ")))</calculatedColumnFormula>
    </tableColumn>
    <tableColumn id="4" xr3:uid="{9A78977E-A77C-4BA7-8941-782234B90A78}" name="Anzahl_x000a_Ausbildungsmonate_x000a_3. Lehrjahr" dataDxfId="43">
      <calculatedColumnFormula>IF(B46=DATE(2022,4,1),3,IF(B46=DATE(2023,4,1),12,IF(B46=DATE(2023,5,1),10," ")))</calculatedColumnFormula>
    </tableColumn>
    <tableColumn id="5" xr3:uid="{571660DD-CAD1-40CB-9884-FE7B6F6C86E6}" name="Anzahl_x000a_Auszubildende" dataDxfId="9"/>
    <tableColumn id="6" xr3:uid="{611865E4-6A21-4F03-B5C5-FC1EF51F8CD3}" name="Ø monatliche Arbeitgeber-Bruttokosten_x000a_1. Lehrjahr" dataDxfId="8"/>
    <tableColumn id="7" xr3:uid="{9CEE2649-A495-4CA8-8C82-9FE24DEB9FC6}" name="Ø monatliche Arbeitgeber-Bruttokosten_x000a_2. Lehrjahr" dataDxfId="7"/>
    <tableColumn id="8" xr3:uid="{6670DE71-3164-483D-ABAA-4A4987C0D664}" name="Ø monatliche Arbeitgeber-Bruttokosten_x000a_3. Lehrjahr" dataDxfId="6"/>
    <tableColumn id="9" xr3:uid="{341B6442-CD05-467D-9995-0B27DE264259}" name="Ø monatliche Arbeitgeber-_x000a_Bruttokosten einer_x000a_Pflegefachkraft" dataDxfId="5"/>
    <tableColumn id="10" xr3:uid="{4A538755-9A80-427D-B1E7-8A28FAE85916}" name="Ausbildungskosten für das Jahr 2026" dataDxfId="42">
      <calculatedColumnFormula>IF(OR(ISBLANK(B46),ISBLANK(F46))," ",IF(AND(OR(B46=DATE(2022,4,1),B46=DATE(2023,4,1),B46=DATE(2023,5,1)),ISNUMBER(E46),ISNUMBER(I46),ISNUMBER(J46)),E46*F46*(I46-(J46/9.5)),IF(AND(OR(B46=DATE(2024,10,1),B46=DATE(2024,11,1)),ISNUMBER(D46),ISNUMBER(H46),ISNUMBER(J46)),D46*F46*(H46-(J46/9.5)),IF(AND(B46=DATE(2025,10,1),ISNUMBER(C46),ISNUMBER(D46),ISNUMBER(G46),ISNUMBER(H46),ISNUMBER(J46)),C46*F46*G46+D46*F46*(H46-(J46/9.5)),IF(AND(B46=DATE(2025,11,1),ISNUMBER(C46),ISNUMBER(G46),ISNUMBER(J46)),C46*F46*G46," ")))))</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5CC165F-3A20-4B6A-9233-5B3FB576456D}" name="Tabelle13" displayName="Tabelle13" ref="B55:J65" totalsRowShown="0" headerRowDxfId="35" dataDxfId="34" tableBorderDxfId="68">
  <autoFilter ref="B55:J65" xr:uid="{551DBA8B-EF8B-4AD8-A6DB-A53ED62CD34B}"/>
  <tableColumns count="9">
    <tableColumn id="1" xr3:uid="{F6A656FF-AC88-4521-869B-2417BD4A96CB}" name="Studien-_x000a_beginn (Datum)" dataDxfId="4"/>
    <tableColumn id="2" xr3:uid="{A658022F-E9DD-45A7-803A-79ACB243F21E}" name="Anzahl Monate im_x000a_1. + 2. Semester" dataDxfId="39">
      <calculatedColumnFormula>IF(ISBLANK(B56),"",IF(B56=DATE(2025,4,1),3,IF(B56=DATE(2025,10,1),9,IF(OR(B56=DATE(2026,4,1),B56=DATE(2026,10,1)),IF(B56=DATE(2026,4,1),9,3)," "))))</calculatedColumnFormula>
    </tableColumn>
    <tableColumn id="3" xr3:uid="{138896D6-F277-4C8E-8723-2BF017484025}" name="Anzahl Monate im_x000a_3. + 4. Semester" dataDxfId="38">
      <calculatedColumnFormula>IF(ISBLANK(B56),"",IF(B56=DATE(2024,4,1),3,IF(B56=DATE(2024,10,1),9,IF(OR(B56=DATE(2025,4,1),B56=DATE(2025,10,1)),IF(B56=DATE(2025,4,1),9,3)," "))))</calculatedColumnFormula>
    </tableColumn>
    <tableColumn id="4" xr3:uid="{AD8E2A35-8EB6-4FD0-AE8F-1F5613AFB5CC}" name="Anzahl Monate im_x000a_5. bis 8. Semester" dataDxfId="37">
      <calculatedColumnFormula>IF(ISBLANK(B56),"",IF(B56=DATE(2022,4,1),3,IF(B56=DATE(2022,10,1),9,IF(OR(B56=DATE(2023,4,1),B56=DATE(2023,10,1)),12,IF(B56=DATE(2024,4,1),9,IF(B56=DATE(2024,10,1),3," "))))))</calculatedColumnFormula>
    </tableColumn>
    <tableColumn id="5" xr3:uid="{EE01271D-D7E1-47C6-9439-14B65926612B}" name="Anzahl_x000a_Studierende" dataDxfId="3"/>
    <tableColumn id="6" xr3:uid="{8D4EC8CE-9703-45F0-83A2-5EF9F728691A}" name="Ø monatliche Arbeitgeber-Bruttokosten_x000a_1. + 2. Semester" dataDxfId="2"/>
    <tableColumn id="7" xr3:uid="{45134CB3-9CE2-4A2F-BE80-EDC0095418C3}" name="Ø monatliche Arbeitgeber-Bruttokosten_x000a_3. + 4. Semester" dataDxfId="1"/>
    <tableColumn id="8" xr3:uid="{DB153D2C-BB85-4DED-B0AB-A464899CC88A}" name="Ø monatliche Arbeitgeber-Bruttokosten_x000a_5. bis 8. Semester" dataDxfId="0"/>
    <tableColumn id="9" xr3:uid="{EFFD167F-CEF4-409B-B3E4-45B119F23E3B}" name="Ausbildungskosten für das Jahr 2026" dataDxfId="36">
      <calculatedColumnFormula>IF(OR(ISBLANK(B56),ISBLANK(F56)),"",ROUND(SUM(IF(C56&lt;&gt;" ",F56*G56*C56,0),IF(D56&lt;&gt;" ",F56*H56*D56,0),IF(E56&lt;&gt;" ",F56*I56*E56,0)),0))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F33"/>
  <sheetViews>
    <sheetView showGridLines="0" tabSelected="1" zoomScaleNormal="100" workbookViewId="0">
      <selection activeCell="C13" sqref="C13:F13"/>
    </sheetView>
  </sheetViews>
  <sheetFormatPr baseColWidth="10" defaultColWidth="11.453125" defaultRowHeight="14.5" x14ac:dyDescent="0.35"/>
  <cols>
    <col min="1" max="1" width="37.81640625" style="24" bestFit="1" customWidth="1"/>
    <col min="2" max="2" width="11.81640625" style="24" customWidth="1"/>
    <col min="3" max="3" width="6.7265625" style="24" bestFit="1" customWidth="1"/>
    <col min="4" max="4" width="15.7265625" style="24" customWidth="1"/>
    <col min="5" max="5" width="13.7265625" style="24" customWidth="1"/>
    <col min="6" max="6" width="22.81640625" style="24" bestFit="1" customWidth="1"/>
    <col min="7" max="16384" width="11.453125" style="24"/>
  </cols>
  <sheetData>
    <row r="1" spans="1:6" ht="18" x14ac:dyDescent="0.4">
      <c r="A1" s="2" t="s">
        <v>0</v>
      </c>
      <c r="B1" s="1"/>
      <c r="C1" s="1"/>
      <c r="D1" s="1"/>
      <c r="E1" s="1"/>
      <c r="F1" s="25"/>
    </row>
    <row r="2" spans="1:6" ht="18" x14ac:dyDescent="0.4">
      <c r="A2" s="4" t="s">
        <v>51</v>
      </c>
      <c r="B2" s="1"/>
      <c r="C2" s="1"/>
      <c r="D2" s="1"/>
      <c r="E2" s="1"/>
      <c r="F2" s="25"/>
    </row>
    <row r="3" spans="1:6" ht="18" x14ac:dyDescent="0.4">
      <c r="A3" s="1"/>
      <c r="B3" s="1"/>
      <c r="C3" s="1"/>
      <c r="D3" s="1"/>
      <c r="F3" s="25"/>
    </row>
    <row r="4" spans="1:6" ht="18" customHeight="1" x14ac:dyDescent="0.4">
      <c r="A4" s="1"/>
      <c r="B4" s="1"/>
      <c r="C4" s="1"/>
      <c r="D4" s="1"/>
      <c r="F4" s="25"/>
    </row>
    <row r="5" spans="1:6" ht="18" customHeight="1" x14ac:dyDescent="0.4">
      <c r="A5" s="1"/>
      <c r="B5" s="1"/>
      <c r="C5" s="1"/>
      <c r="D5" s="1"/>
      <c r="F5" s="25"/>
    </row>
    <row r="6" spans="1:6" ht="19.5" customHeight="1" x14ac:dyDescent="0.35">
      <c r="A6" s="21" t="s">
        <v>0</v>
      </c>
      <c r="F6" s="36" t="s">
        <v>165</v>
      </c>
    </row>
    <row r="7" spans="1:6" ht="19.5" customHeight="1" x14ac:dyDescent="0.35">
      <c r="A7" s="21" t="s">
        <v>47</v>
      </c>
    </row>
    <row r="8" spans="1:6" ht="19.5" customHeight="1" x14ac:dyDescent="0.35">
      <c r="A8" s="21" t="s">
        <v>1</v>
      </c>
      <c r="F8" s="36" t="s">
        <v>111</v>
      </c>
    </row>
    <row r="9" spans="1:6" ht="19.5" customHeight="1" x14ac:dyDescent="0.35">
      <c r="A9" s="21" t="s">
        <v>2</v>
      </c>
    </row>
    <row r="10" spans="1:6" ht="20" x14ac:dyDescent="0.4">
      <c r="F10" s="3">
        <v>2026</v>
      </c>
    </row>
    <row r="11" spans="1:6" ht="18" x14ac:dyDescent="0.35">
      <c r="A11" s="100" t="s">
        <v>48</v>
      </c>
      <c r="B11" s="100"/>
      <c r="C11" s="100"/>
      <c r="D11" s="100"/>
      <c r="E11" s="100"/>
      <c r="F11" s="100"/>
    </row>
    <row r="12" spans="1:6" ht="19.5" customHeight="1" x14ac:dyDescent="0.35">
      <c r="A12" s="101" t="s">
        <v>49</v>
      </c>
      <c r="B12" s="101"/>
      <c r="C12" s="101"/>
      <c r="D12" s="101"/>
      <c r="E12" s="101"/>
      <c r="F12" s="101"/>
    </row>
    <row r="13" spans="1:6" ht="19.5" customHeight="1" thickBot="1" x14ac:dyDescent="0.4">
      <c r="A13" s="91" t="s">
        <v>112</v>
      </c>
      <c r="B13" s="91"/>
      <c r="C13" s="102"/>
      <c r="D13" s="102"/>
      <c r="E13" s="102"/>
      <c r="F13" s="102"/>
    </row>
    <row r="14" spans="1:6" ht="19.5" customHeight="1" thickBot="1" x14ac:dyDescent="0.4">
      <c r="A14" s="91" t="s">
        <v>20</v>
      </c>
      <c r="B14" s="91"/>
      <c r="C14" s="99"/>
      <c r="D14" s="99"/>
      <c r="E14" s="99"/>
      <c r="F14" s="99"/>
    </row>
    <row r="15" spans="1:6" ht="19.5" customHeight="1" thickBot="1" x14ac:dyDescent="0.4">
      <c r="A15" s="91" t="s">
        <v>22</v>
      </c>
      <c r="B15" s="91"/>
      <c r="C15" s="92"/>
      <c r="D15" s="92"/>
      <c r="E15" s="92"/>
      <c r="F15" s="92"/>
    </row>
    <row r="16" spans="1:6" ht="19.5" customHeight="1" thickBot="1" x14ac:dyDescent="0.4">
      <c r="A16" s="91" t="s">
        <v>25</v>
      </c>
      <c r="B16" s="91"/>
      <c r="C16" s="5"/>
      <c r="D16" s="98"/>
      <c r="E16" s="95"/>
      <c r="F16" s="95"/>
    </row>
    <row r="17" spans="1:6" ht="3" customHeight="1" x14ac:dyDescent="0.35">
      <c r="A17" s="26"/>
      <c r="B17" s="26"/>
      <c r="C17" s="26"/>
      <c r="D17" s="26"/>
      <c r="E17" s="26"/>
      <c r="F17" s="26"/>
    </row>
    <row r="18" spans="1:6" ht="19.5" customHeight="1" x14ac:dyDescent="0.35">
      <c r="A18" s="93" t="s">
        <v>28</v>
      </c>
      <c r="B18" s="93"/>
      <c r="C18" s="93"/>
      <c r="D18" s="93"/>
      <c r="E18" s="93"/>
      <c r="F18" s="93"/>
    </row>
    <row r="19" spans="1:6" ht="19.5" customHeight="1" thickBot="1" x14ac:dyDescent="0.4">
      <c r="A19" s="91" t="s">
        <v>113</v>
      </c>
      <c r="B19" s="91"/>
      <c r="C19" s="99"/>
      <c r="D19" s="99"/>
      <c r="E19" s="99"/>
      <c r="F19" s="99"/>
    </row>
    <row r="20" spans="1:6" ht="19.5" customHeight="1" thickBot="1" x14ac:dyDescent="0.4">
      <c r="A20" s="91" t="s">
        <v>114</v>
      </c>
      <c r="B20" s="91"/>
      <c r="C20" s="92"/>
      <c r="D20" s="92"/>
      <c r="E20" s="92"/>
      <c r="F20" s="92"/>
    </row>
    <row r="21" spans="1:6" ht="19.5" customHeight="1" thickBot="1" x14ac:dyDescent="0.4">
      <c r="A21" s="91" t="s">
        <v>115</v>
      </c>
      <c r="B21" s="91"/>
      <c r="C21" s="87"/>
      <c r="D21" s="94"/>
      <c r="E21" s="95"/>
      <c r="F21" s="95"/>
    </row>
    <row r="22" spans="1:6" ht="29.25" customHeight="1" thickBot="1" x14ac:dyDescent="0.4">
      <c r="A22" s="96" t="s">
        <v>116</v>
      </c>
      <c r="B22" s="96"/>
      <c r="C22" s="92"/>
      <c r="D22" s="92"/>
      <c r="E22" s="92"/>
      <c r="F22" s="92"/>
    </row>
    <row r="23" spans="1:6" ht="19.5" customHeight="1" thickBot="1" x14ac:dyDescent="0.4">
      <c r="A23" s="91" t="s">
        <v>34</v>
      </c>
      <c r="B23" s="91"/>
      <c r="C23" s="95"/>
      <c r="D23" s="97"/>
      <c r="E23" s="92"/>
      <c r="F23" s="92"/>
    </row>
    <row r="24" spans="1:6" ht="19.5" customHeight="1" thickBot="1" x14ac:dyDescent="0.4">
      <c r="A24" s="91" t="s">
        <v>117</v>
      </c>
      <c r="B24" s="91"/>
      <c r="C24" s="92"/>
      <c r="D24" s="92"/>
      <c r="E24" s="92"/>
      <c r="F24" s="92"/>
    </row>
    <row r="25" spans="1:6" ht="3" customHeight="1" x14ac:dyDescent="0.35">
      <c r="A25" s="26"/>
      <c r="B25" s="26"/>
      <c r="C25" s="26"/>
      <c r="D25" s="26"/>
      <c r="E25" s="26"/>
      <c r="F25" s="26"/>
    </row>
    <row r="26" spans="1:6" ht="19.5" customHeight="1" x14ac:dyDescent="0.35">
      <c r="A26" s="93" t="s">
        <v>40</v>
      </c>
      <c r="B26" s="93"/>
      <c r="C26" s="93"/>
      <c r="D26" s="93"/>
      <c r="E26" s="93"/>
      <c r="F26" s="93"/>
    </row>
    <row r="27" spans="1:6" ht="19.5" customHeight="1" thickBot="1" x14ac:dyDescent="0.4">
      <c r="A27" s="91" t="s">
        <v>41</v>
      </c>
      <c r="B27" s="91"/>
      <c r="C27" s="92"/>
      <c r="D27" s="92"/>
      <c r="E27" s="92"/>
      <c r="F27" s="92"/>
    </row>
    <row r="28" spans="1:6" ht="19.5" customHeight="1" thickBot="1" x14ac:dyDescent="0.4">
      <c r="A28" s="91" t="s">
        <v>42</v>
      </c>
      <c r="B28" s="91"/>
      <c r="C28" s="92"/>
      <c r="D28" s="92"/>
      <c r="E28" s="92"/>
      <c r="F28" s="92"/>
    </row>
    <row r="29" spans="1:6" ht="19.5" customHeight="1" thickBot="1" x14ac:dyDescent="0.4">
      <c r="A29" s="91" t="s">
        <v>43</v>
      </c>
      <c r="B29" s="91"/>
      <c r="C29" s="92"/>
      <c r="D29" s="92"/>
      <c r="E29" s="92"/>
      <c r="F29" s="92"/>
    </row>
    <row r="30" spans="1:6" ht="3" customHeight="1" x14ac:dyDescent="0.35">
      <c r="A30" s="26"/>
      <c r="B30" s="26"/>
      <c r="C30" s="26"/>
      <c r="D30" s="26"/>
      <c r="E30" s="26"/>
      <c r="F30" s="26"/>
    </row>
    <row r="31" spans="1:6" ht="18" customHeight="1" x14ac:dyDescent="0.35"/>
    <row r="32" spans="1:6" ht="19.5" customHeight="1" x14ac:dyDescent="0.35">
      <c r="A32" s="89" t="s">
        <v>146</v>
      </c>
      <c r="B32" s="89"/>
      <c r="C32" s="89"/>
      <c r="D32" s="89"/>
      <c r="E32" s="89"/>
      <c r="F32" s="89"/>
    </row>
    <row r="33" spans="1:6" ht="19.5" customHeight="1" x14ac:dyDescent="0.35">
      <c r="A33" s="90" t="s">
        <v>50</v>
      </c>
      <c r="B33" s="90"/>
      <c r="C33" s="90"/>
      <c r="D33" s="90"/>
      <c r="E33" s="90"/>
      <c r="F33" s="90"/>
    </row>
  </sheetData>
  <sheetProtection sheet="1" objects="1" scenarios="1"/>
  <mergeCells count="33">
    <mergeCell ref="A14:B14"/>
    <mergeCell ref="C14:F14"/>
    <mergeCell ref="A11:F11"/>
    <mergeCell ref="A12:F12"/>
    <mergeCell ref="A13:B13"/>
    <mergeCell ref="C13:F13"/>
    <mergeCell ref="A20:B20"/>
    <mergeCell ref="C20:F20"/>
    <mergeCell ref="A15:B15"/>
    <mergeCell ref="C15:F15"/>
    <mergeCell ref="A16:B16"/>
    <mergeCell ref="D16:F16"/>
    <mergeCell ref="A18:F18"/>
    <mergeCell ref="A19:B19"/>
    <mergeCell ref="C19:F19"/>
    <mergeCell ref="A21:B21"/>
    <mergeCell ref="D21:F21"/>
    <mergeCell ref="A22:B22"/>
    <mergeCell ref="C22:F22"/>
    <mergeCell ref="A23:B23"/>
    <mergeCell ref="C23:D23"/>
    <mergeCell ref="E23:F23"/>
    <mergeCell ref="A32:F32"/>
    <mergeCell ref="A33:F33"/>
    <mergeCell ref="A29:B29"/>
    <mergeCell ref="C29:F29"/>
    <mergeCell ref="A24:B24"/>
    <mergeCell ref="C24:F24"/>
    <mergeCell ref="A26:F26"/>
    <mergeCell ref="A27:B27"/>
    <mergeCell ref="C27:F27"/>
    <mergeCell ref="A28:B28"/>
    <mergeCell ref="C28:F28"/>
  </mergeCells>
  <pageMargins left="0.7" right="0.7" top="0.78740157499999996" bottom="0.78740157499999996"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31D6-3009-426D-998F-CC09EFC8C023}">
  <sheetPr>
    <tabColor theme="6" tint="0.59999389629810485"/>
    <pageSetUpPr fitToPage="1"/>
  </sheetPr>
  <dimension ref="B1:X65"/>
  <sheetViews>
    <sheetView showGridLines="0" zoomScale="80" zoomScaleNormal="80" zoomScaleSheetLayoutView="50" workbookViewId="0">
      <selection activeCell="B9" sqref="B9"/>
    </sheetView>
  </sheetViews>
  <sheetFormatPr baseColWidth="10" defaultColWidth="11.453125" defaultRowHeight="14.5" x14ac:dyDescent="0.35"/>
  <cols>
    <col min="1" max="1" width="2.54296875" style="24" customWidth="1"/>
    <col min="2" max="2" width="23.36328125" style="24" customWidth="1"/>
    <col min="3" max="13" width="25.6328125" style="24" customWidth="1"/>
    <col min="14" max="14" width="20.54296875" style="24" hidden="1" customWidth="1"/>
    <col min="15" max="20" width="10.36328125" style="24" hidden="1" customWidth="1"/>
    <col min="21" max="24" width="0" style="24" hidden="1" customWidth="1"/>
    <col min="25" max="16384" width="11.453125" style="24"/>
  </cols>
  <sheetData>
    <row r="1" spans="2:20" ht="5.15" customHeight="1" thickBot="1" x14ac:dyDescent="0.4"/>
    <row r="2" spans="2:20" ht="30" customHeight="1" thickBot="1" x14ac:dyDescent="0.4">
      <c r="B2" s="66" t="s">
        <v>3</v>
      </c>
      <c r="C2" s="67">
        <f>IK</f>
        <v>0</v>
      </c>
      <c r="D2" s="185"/>
      <c r="E2" s="185"/>
      <c r="F2" s="185"/>
      <c r="G2" s="43"/>
    </row>
    <row r="3" spans="2:20" ht="30" customHeight="1" thickTop="1" thickBot="1" x14ac:dyDescent="0.4">
      <c r="B3" s="66" t="s">
        <v>132</v>
      </c>
      <c r="C3" s="103">
        <f>Name_Krankenhaus</f>
        <v>0</v>
      </c>
      <c r="D3" s="103"/>
      <c r="E3" s="186"/>
      <c r="F3" s="186"/>
      <c r="G3" s="186"/>
      <c r="H3" s="186"/>
      <c r="I3" s="37"/>
      <c r="J3" s="107" t="s">
        <v>156</v>
      </c>
      <c r="K3" s="108"/>
      <c r="L3" s="108"/>
      <c r="O3" s="105" t="s">
        <v>149</v>
      </c>
      <c r="P3" s="105"/>
      <c r="Q3" s="105"/>
      <c r="R3" s="105"/>
      <c r="S3" s="105"/>
      <c r="T3" s="105"/>
    </row>
    <row r="4" spans="2:20" ht="30" customHeight="1" thickTop="1" thickBot="1" x14ac:dyDescent="0.4">
      <c r="B4" s="66" t="s">
        <v>57</v>
      </c>
      <c r="C4" s="104">
        <f>Name_Träger</f>
        <v>0</v>
      </c>
      <c r="D4" s="104"/>
      <c r="E4" s="186"/>
      <c r="F4" s="186"/>
      <c r="G4" s="186"/>
      <c r="H4" s="186"/>
      <c r="I4" s="38"/>
      <c r="J4" s="109" t="s">
        <v>105</v>
      </c>
      <c r="K4" s="110"/>
      <c r="L4" s="110"/>
      <c r="O4" s="58">
        <v>46113</v>
      </c>
      <c r="P4" s="58">
        <v>46143</v>
      </c>
      <c r="Q4" s="58">
        <v>46174</v>
      </c>
      <c r="R4" s="58">
        <v>46204</v>
      </c>
      <c r="S4" s="58">
        <v>46235</v>
      </c>
      <c r="T4" s="58">
        <v>46296</v>
      </c>
    </row>
    <row r="5" spans="2:20" ht="16" customHeight="1" thickBot="1" x14ac:dyDescent="0.4">
      <c r="J5" s="61"/>
    </row>
    <row r="6" spans="2:20" ht="55" customHeight="1" thickBot="1" x14ac:dyDescent="0.4">
      <c r="B6" s="88" t="s">
        <v>100</v>
      </c>
      <c r="C6" s="106" t="s">
        <v>157</v>
      </c>
      <c r="D6" s="106"/>
      <c r="E6" s="106"/>
      <c r="F6" s="106"/>
      <c r="G6" s="106"/>
      <c r="H6" s="40"/>
      <c r="I6" s="27"/>
      <c r="J6" s="28"/>
      <c r="K6" s="28"/>
      <c r="L6" s="28"/>
    </row>
    <row r="7" spans="2:20" s="29" customFormat="1" ht="2.5" customHeight="1" thickBot="1" x14ac:dyDescent="0.4">
      <c r="B7" s="55"/>
      <c r="C7" s="55"/>
      <c r="D7" s="55"/>
      <c r="E7" s="55"/>
      <c r="F7" s="55"/>
      <c r="G7" s="55"/>
      <c r="H7" s="55"/>
      <c r="I7" s="27"/>
      <c r="J7" s="56"/>
      <c r="K7" s="56"/>
      <c r="L7" s="56"/>
    </row>
    <row r="8" spans="2:20" ht="55" customHeight="1" thickBot="1" x14ac:dyDescent="0.4">
      <c r="B8" s="68" t="s">
        <v>59</v>
      </c>
      <c r="C8" s="69" t="s">
        <v>101</v>
      </c>
      <c r="D8" s="69" t="s">
        <v>58</v>
      </c>
      <c r="E8" s="69" t="s">
        <v>60</v>
      </c>
      <c r="F8" s="69" t="s">
        <v>61</v>
      </c>
      <c r="G8" s="70" t="s">
        <v>148</v>
      </c>
      <c r="H8" s="29"/>
      <c r="I8" s="111" t="s">
        <v>154</v>
      </c>
      <c r="J8" s="111"/>
      <c r="K8" s="111"/>
      <c r="L8" s="111"/>
      <c r="M8" s="111"/>
      <c r="O8" s="105" t="s">
        <v>150</v>
      </c>
      <c r="P8" s="105"/>
      <c r="Q8" s="105"/>
      <c r="R8" s="105"/>
      <c r="S8" s="105"/>
    </row>
    <row r="9" spans="2:20" ht="22" customHeight="1" thickBot="1" x14ac:dyDescent="0.4">
      <c r="B9" s="71"/>
      <c r="C9" s="72" t="str">
        <f>IF(AND(B9&gt;=DATE(2026,1,1),B9&lt;=DATE(2026,12,31)),13-MONTH(B9),"")</f>
        <v/>
      </c>
      <c r="D9" s="73"/>
      <c r="E9" s="74"/>
      <c r="F9" s="74"/>
      <c r="G9" s="75" t="str">
        <f>IF(AND(C9&lt;&gt;"",D9&lt;&gt;"",F9&lt;&gt;""),ROUND(C9*D9*F9,2),"")</f>
        <v/>
      </c>
      <c r="H9" s="29"/>
      <c r="I9" s="112"/>
      <c r="J9" s="112"/>
      <c r="K9" s="112"/>
      <c r="L9" s="112"/>
      <c r="M9" s="112"/>
      <c r="O9" s="58">
        <v>45748</v>
      </c>
      <c r="P9" s="58">
        <v>45809</v>
      </c>
      <c r="Q9" s="58">
        <v>45839</v>
      </c>
      <c r="R9" s="58">
        <v>45870</v>
      </c>
      <c r="S9" s="58">
        <v>45931</v>
      </c>
    </row>
    <row r="10" spans="2:20" ht="22" customHeight="1" thickBot="1" x14ac:dyDescent="0.4">
      <c r="B10" s="71"/>
      <c r="C10" s="72" t="str">
        <f t="shared" ref="C10:C14" si="0">IF(AND(B10&gt;=DATE(2026,1,1),B10&lt;=DATE(2026,12,31)),13-MONTH(B10),"")</f>
        <v/>
      </c>
      <c r="D10" s="73"/>
      <c r="E10" s="74"/>
      <c r="F10" s="74"/>
      <c r="G10" s="75" t="str">
        <f t="shared" ref="G10:G14" si="1">IF(AND(C10&lt;&gt;"",D10&lt;&gt;"",F10&lt;&gt;""),ROUND(C10*D10*F10,2),"")</f>
        <v/>
      </c>
      <c r="H10" s="29"/>
      <c r="I10" s="112"/>
      <c r="J10" s="112"/>
      <c r="K10" s="112"/>
      <c r="L10" s="112"/>
      <c r="M10" s="112"/>
    </row>
    <row r="11" spans="2:20" ht="22" customHeight="1" thickBot="1" x14ac:dyDescent="0.4">
      <c r="B11" s="71"/>
      <c r="C11" s="72" t="str">
        <f t="shared" si="0"/>
        <v/>
      </c>
      <c r="D11" s="73"/>
      <c r="E11" s="74"/>
      <c r="F11" s="74"/>
      <c r="G11" s="75" t="str">
        <f t="shared" si="1"/>
        <v/>
      </c>
      <c r="H11" s="29"/>
      <c r="I11" s="112"/>
      <c r="J11" s="112"/>
      <c r="K11" s="112"/>
      <c r="L11" s="112"/>
      <c r="M11" s="112"/>
      <c r="O11" s="105" t="s">
        <v>151</v>
      </c>
      <c r="P11" s="105"/>
      <c r="Q11" s="105"/>
      <c r="R11" s="105"/>
      <c r="S11" s="105"/>
    </row>
    <row r="12" spans="2:20" ht="22" customHeight="1" thickBot="1" x14ac:dyDescent="0.4">
      <c r="B12" s="71"/>
      <c r="C12" s="72" t="str">
        <f t="shared" si="0"/>
        <v/>
      </c>
      <c r="D12" s="73"/>
      <c r="E12" s="74"/>
      <c r="F12" s="74"/>
      <c r="G12" s="75" t="str">
        <f t="shared" si="1"/>
        <v/>
      </c>
      <c r="H12" s="29"/>
      <c r="I12" s="112"/>
      <c r="J12" s="112"/>
      <c r="K12" s="112"/>
      <c r="L12" s="112"/>
      <c r="M12" s="112"/>
      <c r="O12" s="58">
        <v>45383</v>
      </c>
      <c r="P12" s="58">
        <v>45505</v>
      </c>
      <c r="Q12" s="58">
        <v>45536</v>
      </c>
      <c r="R12" s="58">
        <v>45566</v>
      </c>
      <c r="S12" s="58">
        <v>45597</v>
      </c>
    </row>
    <row r="13" spans="2:20" ht="22" customHeight="1" thickBot="1" x14ac:dyDescent="0.4">
      <c r="B13" s="71"/>
      <c r="C13" s="72" t="str">
        <f t="shared" si="0"/>
        <v/>
      </c>
      <c r="D13" s="73"/>
      <c r="E13" s="74"/>
      <c r="F13" s="74"/>
      <c r="G13" s="75" t="str">
        <f t="shared" si="1"/>
        <v/>
      </c>
      <c r="H13" s="29"/>
      <c r="I13" s="112"/>
      <c r="J13" s="112"/>
      <c r="K13" s="112"/>
      <c r="L13" s="112"/>
      <c r="M13" s="112"/>
    </row>
    <row r="14" spans="2:20" ht="22" customHeight="1" thickBot="1" x14ac:dyDescent="0.4">
      <c r="B14" s="76"/>
      <c r="C14" s="77" t="str">
        <f t="shared" si="0"/>
        <v/>
      </c>
      <c r="D14" s="78"/>
      <c r="E14" s="79"/>
      <c r="F14" s="79"/>
      <c r="G14" s="80" t="str">
        <f t="shared" si="1"/>
        <v/>
      </c>
      <c r="H14" s="29"/>
      <c r="I14" s="112"/>
      <c r="J14" s="112"/>
      <c r="K14" s="112"/>
      <c r="L14" s="112"/>
      <c r="M14" s="112"/>
    </row>
    <row r="15" spans="2:20" ht="16" customHeight="1" thickBot="1" x14ac:dyDescent="0.4"/>
    <row r="16" spans="2:20" ht="55" customHeight="1" thickBot="1" x14ac:dyDescent="0.4">
      <c r="B16" s="88" t="s">
        <v>102</v>
      </c>
      <c r="C16" s="106" t="s">
        <v>158</v>
      </c>
      <c r="D16" s="106"/>
      <c r="E16" s="106"/>
      <c r="F16" s="106"/>
      <c r="G16" s="106"/>
      <c r="H16" s="106"/>
      <c r="I16" s="106"/>
      <c r="J16" s="106"/>
      <c r="K16" s="106"/>
      <c r="L16" s="106"/>
      <c r="M16" s="27"/>
    </row>
    <row r="17" spans="2:24" s="29" customFormat="1" ht="2.5" customHeight="1" x14ac:dyDescent="0.35">
      <c r="B17" s="55"/>
      <c r="C17" s="55"/>
      <c r="D17" s="55"/>
      <c r="E17" s="55"/>
      <c r="F17" s="55"/>
      <c r="G17" s="55"/>
      <c r="H17" s="55"/>
      <c r="I17" s="55"/>
      <c r="J17" s="55"/>
      <c r="K17" s="55"/>
      <c r="L17" s="55"/>
      <c r="M17" s="55"/>
      <c r="N17" s="27"/>
    </row>
    <row r="18" spans="2:24" ht="55" customHeight="1" thickBot="1" x14ac:dyDescent="0.4">
      <c r="B18" s="68" t="s">
        <v>62</v>
      </c>
      <c r="C18" s="69" t="s">
        <v>73</v>
      </c>
      <c r="D18" s="69" t="s">
        <v>74</v>
      </c>
      <c r="E18" s="69" t="s">
        <v>58</v>
      </c>
      <c r="F18" s="69" t="s">
        <v>60</v>
      </c>
      <c r="G18" s="69" t="s">
        <v>61</v>
      </c>
      <c r="H18" s="69" t="s">
        <v>63</v>
      </c>
      <c r="I18" s="69" t="s">
        <v>64</v>
      </c>
      <c r="J18" s="69" t="s">
        <v>65</v>
      </c>
      <c r="K18" s="69" t="s">
        <v>159</v>
      </c>
      <c r="L18" s="70" t="s">
        <v>148</v>
      </c>
    </row>
    <row r="19" spans="2:24" ht="22" customHeight="1" thickBot="1" x14ac:dyDescent="0.4">
      <c r="B19" s="71"/>
      <c r="C19" s="72" t="str">
        <f>IF(AND(B19&gt;=DATE(2025,1,1),B19&lt;=DATE(2025,12,31)),MIN(12,MONTH(B19)-1),"")</f>
        <v/>
      </c>
      <c r="D19" s="72" t="str">
        <f>IF(AND(B19&gt;=DATE(2025,1,1),B19&lt;=DATE(2025,12,31)),12-C19,"")</f>
        <v/>
      </c>
      <c r="E19" s="73"/>
      <c r="F19" s="74"/>
      <c r="G19" s="74"/>
      <c r="H19" s="74"/>
      <c r="I19" s="74"/>
      <c r="J19" s="74"/>
      <c r="K19" s="81" t="str">
        <f>IF(AND($I19&lt;&gt;"",$J19&lt;&gt;""),$I19-$J19/9.5,"")</f>
        <v/>
      </c>
      <c r="L19" s="75" t="str">
        <f t="shared" ref="L19:L24" si="2">IFERROR(($G19*$C19*$E19+ROUND($K19,2)*$D19*$E19)," ")</f>
        <v xml:space="preserve"> </v>
      </c>
    </row>
    <row r="20" spans="2:24" ht="22" customHeight="1" thickBot="1" x14ac:dyDescent="0.4">
      <c r="B20" s="71"/>
      <c r="C20" s="72" t="str">
        <f t="shared" ref="C20:C24" si="3">IF(AND(B20&gt;=DATE(2025,1,1),B20&lt;=DATE(2025,12,31)),MIN(12,MONTH(B20)-1),"")</f>
        <v/>
      </c>
      <c r="D20" s="72" t="str">
        <f t="shared" ref="D20:D24" si="4">IF(AND(B20&gt;=DATE(2025,1,1),B20&lt;=DATE(2025,12,31)),12-C20,"")</f>
        <v/>
      </c>
      <c r="E20" s="73"/>
      <c r="F20" s="74"/>
      <c r="G20" s="74"/>
      <c r="H20" s="74"/>
      <c r="I20" s="74"/>
      <c r="J20" s="74"/>
      <c r="K20" s="81" t="str">
        <f t="shared" ref="K20:K24" si="5">IF(AND($I20&lt;&gt;"",$J20&lt;&gt;""),$I20-$J20/9.5,"")</f>
        <v/>
      </c>
      <c r="L20" s="75" t="str">
        <f t="shared" si="2"/>
        <v xml:space="preserve"> </v>
      </c>
      <c r="O20" s="105" t="s">
        <v>152</v>
      </c>
      <c r="P20" s="105"/>
      <c r="Q20" s="105"/>
      <c r="R20" s="105"/>
    </row>
    <row r="21" spans="2:24" ht="22" customHeight="1" thickBot="1" x14ac:dyDescent="0.4">
      <c r="B21" s="71"/>
      <c r="C21" s="72" t="str">
        <f t="shared" si="3"/>
        <v/>
      </c>
      <c r="D21" s="72" t="str">
        <f t="shared" si="4"/>
        <v/>
      </c>
      <c r="E21" s="73"/>
      <c r="F21" s="74"/>
      <c r="G21" s="74"/>
      <c r="H21" s="74"/>
      <c r="I21" s="74"/>
      <c r="J21" s="74"/>
      <c r="K21" s="81" t="str">
        <f t="shared" si="5"/>
        <v/>
      </c>
      <c r="L21" s="75" t="str">
        <f t="shared" si="2"/>
        <v xml:space="preserve"> </v>
      </c>
      <c r="O21" s="58">
        <v>46112</v>
      </c>
      <c r="P21" s="58">
        <v>46234</v>
      </c>
      <c r="Q21" s="58">
        <v>46250</v>
      </c>
      <c r="R21" s="58">
        <v>46295</v>
      </c>
    </row>
    <row r="22" spans="2:24" ht="22" customHeight="1" thickBot="1" x14ac:dyDescent="0.4">
      <c r="B22" s="71"/>
      <c r="C22" s="72" t="str">
        <f t="shared" si="3"/>
        <v/>
      </c>
      <c r="D22" s="72" t="str">
        <f t="shared" si="4"/>
        <v/>
      </c>
      <c r="E22" s="73"/>
      <c r="F22" s="74"/>
      <c r="G22" s="74"/>
      <c r="H22" s="74"/>
      <c r="I22" s="74"/>
      <c r="J22" s="74"/>
      <c r="K22" s="81" t="str">
        <f t="shared" si="5"/>
        <v/>
      </c>
      <c r="L22" s="75" t="str">
        <f t="shared" si="2"/>
        <v xml:space="preserve"> </v>
      </c>
    </row>
    <row r="23" spans="2:24" ht="22" customHeight="1" thickBot="1" x14ac:dyDescent="0.4">
      <c r="B23" s="71"/>
      <c r="C23" s="72" t="str">
        <f t="shared" si="3"/>
        <v/>
      </c>
      <c r="D23" s="72" t="str">
        <f t="shared" si="4"/>
        <v/>
      </c>
      <c r="E23" s="73"/>
      <c r="F23" s="74"/>
      <c r="G23" s="74"/>
      <c r="H23" s="74"/>
      <c r="I23" s="74"/>
      <c r="J23" s="74"/>
      <c r="K23" s="81" t="str">
        <f t="shared" si="5"/>
        <v/>
      </c>
      <c r="L23" s="75" t="str">
        <f t="shared" si="2"/>
        <v xml:space="preserve"> </v>
      </c>
      <c r="O23" s="105" t="s">
        <v>155</v>
      </c>
      <c r="P23" s="105"/>
      <c r="Q23" s="105"/>
      <c r="R23" s="105"/>
      <c r="S23" s="105"/>
      <c r="T23" s="105"/>
      <c r="U23" s="105"/>
    </row>
    <row r="24" spans="2:24" ht="22" customHeight="1" x14ac:dyDescent="0.35">
      <c r="B24" s="76"/>
      <c r="C24" s="77" t="str">
        <f t="shared" si="3"/>
        <v/>
      </c>
      <c r="D24" s="77" t="str">
        <f t="shared" si="4"/>
        <v/>
      </c>
      <c r="E24" s="78"/>
      <c r="F24" s="79"/>
      <c r="G24" s="79"/>
      <c r="H24" s="79"/>
      <c r="I24" s="79"/>
      <c r="J24" s="79"/>
      <c r="K24" s="82" t="str">
        <f t="shared" si="5"/>
        <v/>
      </c>
      <c r="L24" s="80" t="str">
        <f t="shared" si="2"/>
        <v xml:space="preserve"> </v>
      </c>
      <c r="O24" s="59">
        <v>44652</v>
      </c>
      <c r="P24" s="59">
        <v>45017</v>
      </c>
      <c r="Q24" s="60">
        <v>45047</v>
      </c>
      <c r="R24" s="60">
        <v>45566</v>
      </c>
      <c r="S24" s="60">
        <v>45597</v>
      </c>
      <c r="T24" s="60">
        <v>45931</v>
      </c>
      <c r="U24" s="60">
        <v>45962</v>
      </c>
    </row>
    <row r="25" spans="2:24" s="30" customFormat="1" ht="16" customHeight="1" thickBot="1" x14ac:dyDescent="0.4">
      <c r="B25" s="29"/>
      <c r="C25" s="29"/>
      <c r="D25" s="29"/>
      <c r="E25" s="29"/>
      <c r="F25" s="29"/>
      <c r="G25" s="29"/>
      <c r="H25" s="29"/>
      <c r="I25" s="29"/>
      <c r="O25" s="24"/>
      <c r="P25" s="24"/>
      <c r="Q25" s="24"/>
      <c r="R25" s="24"/>
      <c r="S25" s="24"/>
      <c r="T25" s="24"/>
      <c r="U25" s="24"/>
    </row>
    <row r="26" spans="2:24" ht="55" customHeight="1" thickBot="1" x14ac:dyDescent="0.4">
      <c r="B26" s="88" t="s">
        <v>103</v>
      </c>
      <c r="C26" s="106" t="s">
        <v>160</v>
      </c>
      <c r="D26" s="106"/>
      <c r="E26" s="106"/>
      <c r="F26" s="106"/>
      <c r="G26" s="106"/>
      <c r="H26" s="106"/>
      <c r="I26" s="106"/>
      <c r="J26" s="106"/>
      <c r="K26" s="106"/>
      <c r="L26" s="106"/>
      <c r="M26" s="106"/>
    </row>
    <row r="27" spans="2:24" ht="2.5" customHeight="1" x14ac:dyDescent="0.35">
      <c r="B27" s="63"/>
      <c r="C27" s="64"/>
      <c r="D27" s="65"/>
      <c r="E27" s="65"/>
      <c r="F27" s="65"/>
      <c r="G27" s="65"/>
      <c r="H27" s="65"/>
      <c r="I27" s="65"/>
      <c r="J27" s="65"/>
      <c r="K27" s="65"/>
      <c r="L27" s="65"/>
      <c r="M27" s="65"/>
      <c r="N27" s="57"/>
    </row>
    <row r="28" spans="2:24" ht="55" customHeight="1" thickBot="1" x14ac:dyDescent="0.4">
      <c r="B28" s="68" t="s">
        <v>66</v>
      </c>
      <c r="C28" s="69" t="s">
        <v>74</v>
      </c>
      <c r="D28" s="69" t="s">
        <v>75</v>
      </c>
      <c r="E28" s="69" t="s">
        <v>58</v>
      </c>
      <c r="F28" s="69" t="s">
        <v>63</v>
      </c>
      <c r="G28" s="69" t="s">
        <v>64</v>
      </c>
      <c r="H28" s="69" t="s">
        <v>67</v>
      </c>
      <c r="I28" s="69" t="s">
        <v>68</v>
      </c>
      <c r="J28" s="69" t="s">
        <v>65</v>
      </c>
      <c r="K28" s="69" t="s">
        <v>159</v>
      </c>
      <c r="L28" s="69" t="s">
        <v>161</v>
      </c>
      <c r="M28" s="70" t="s">
        <v>148</v>
      </c>
    </row>
    <row r="29" spans="2:24" ht="22" customHeight="1" thickBot="1" x14ac:dyDescent="0.4">
      <c r="B29" s="71"/>
      <c r="C29" s="72" t="str">
        <f>IF(AND(B29&gt;=DATE(2024,1,1),B29&lt;=DATE(2024,12,31)),MIN(12,MONTH(B29)-1),"")</f>
        <v/>
      </c>
      <c r="D29" s="72" t="str">
        <f>IF(AND(B29&gt;=DATE(2024,1,1),B29&lt;=DATE(2024,12,31)),12-C29,"")</f>
        <v/>
      </c>
      <c r="E29" s="73"/>
      <c r="F29" s="74"/>
      <c r="G29" s="74"/>
      <c r="H29" s="74"/>
      <c r="I29" s="74"/>
      <c r="J29" s="74"/>
      <c r="K29" s="81" t="str">
        <f>IF(AND($G29&lt;&gt;"",$J29&lt;&gt;""),$G29-$J29/9.5,"")</f>
        <v/>
      </c>
      <c r="L29" s="81" t="str">
        <f>IF(AND($I29&lt;&gt;"",$J29&lt;&gt;""),$I29-$J29/9.5,"")</f>
        <v/>
      </c>
      <c r="M29" s="75" t="str">
        <f>IFERROR((ROUND($K29,2)*$C29*$E29+ROUND($L29,2)*$D29*$E29),"")</f>
        <v/>
      </c>
      <c r="O29" s="105" t="s">
        <v>153</v>
      </c>
      <c r="P29" s="105"/>
      <c r="Q29" s="105"/>
      <c r="R29" s="105"/>
      <c r="S29" s="105"/>
      <c r="T29" s="105"/>
      <c r="U29" s="105"/>
      <c r="V29" s="105"/>
      <c r="W29" s="105"/>
      <c r="X29" s="105"/>
    </row>
    <row r="30" spans="2:24" ht="22" customHeight="1" thickBot="1" x14ac:dyDescent="0.4">
      <c r="B30" s="71"/>
      <c r="C30" s="72" t="str">
        <f t="shared" ref="C30:C32" si="6">IF(AND(B30&gt;=DATE(2024,1,1),B30&lt;=DATE(2024,12,31)),MIN(12,MONTH(B30)-1),"")</f>
        <v/>
      </c>
      <c r="D30" s="72" t="str">
        <f t="shared" ref="D30:D32" si="7">IF(AND(B30&gt;=DATE(2024,1,1),B30&lt;=DATE(2024,12,31)),12-C30,"")</f>
        <v/>
      </c>
      <c r="E30" s="73"/>
      <c r="F30" s="74"/>
      <c r="G30" s="74"/>
      <c r="H30" s="74"/>
      <c r="I30" s="74"/>
      <c r="J30" s="74"/>
      <c r="K30" s="81" t="str">
        <f t="shared" ref="K30:K32" si="8">IF(AND($G30&lt;&gt;"",$J30&lt;&gt;""),$G30-$J30/9.5,"")</f>
        <v/>
      </c>
      <c r="L30" s="81" t="str">
        <f t="shared" ref="L30:L32" si="9">IF(AND($I30&lt;&gt;"",$J30&lt;&gt;""),$I30-$J30/9.5,"")</f>
        <v/>
      </c>
      <c r="M30" s="75" t="str">
        <f t="shared" ref="M30:M32" si="10">IFERROR((ROUND($K30,2)*$C30*$E30+ROUND($L30,2)*$D30*$E30),"")</f>
        <v/>
      </c>
      <c r="O30" s="58">
        <v>44652</v>
      </c>
      <c r="P30" s="58">
        <v>44835</v>
      </c>
      <c r="Q30" s="58">
        <v>45017</v>
      </c>
      <c r="R30" s="58">
        <v>45200</v>
      </c>
      <c r="S30" s="58">
        <v>45383</v>
      </c>
      <c r="T30" s="58">
        <v>45566</v>
      </c>
      <c r="U30" s="58">
        <v>45748</v>
      </c>
      <c r="V30" s="58">
        <v>45931</v>
      </c>
      <c r="W30" s="58">
        <v>46113</v>
      </c>
      <c r="X30" s="58">
        <v>46296</v>
      </c>
    </row>
    <row r="31" spans="2:24" ht="22" customHeight="1" thickBot="1" x14ac:dyDescent="0.4">
      <c r="B31" s="71"/>
      <c r="C31" s="72" t="str">
        <f t="shared" si="6"/>
        <v/>
      </c>
      <c r="D31" s="72" t="str">
        <f t="shared" si="7"/>
        <v/>
      </c>
      <c r="E31" s="73"/>
      <c r="F31" s="74"/>
      <c r="G31" s="74"/>
      <c r="H31" s="74"/>
      <c r="I31" s="74"/>
      <c r="J31" s="74"/>
      <c r="K31" s="81" t="str">
        <f t="shared" si="8"/>
        <v/>
      </c>
      <c r="L31" s="81" t="str">
        <f t="shared" si="9"/>
        <v/>
      </c>
      <c r="M31" s="75" t="str">
        <f t="shared" si="10"/>
        <v/>
      </c>
    </row>
    <row r="32" spans="2:24" ht="22" customHeight="1" x14ac:dyDescent="0.35">
      <c r="B32" s="76"/>
      <c r="C32" s="77" t="str">
        <f t="shared" si="6"/>
        <v/>
      </c>
      <c r="D32" s="77" t="str">
        <f t="shared" si="7"/>
        <v/>
      </c>
      <c r="E32" s="78"/>
      <c r="F32" s="79"/>
      <c r="G32" s="79"/>
      <c r="H32" s="79"/>
      <c r="I32" s="79"/>
      <c r="J32" s="79"/>
      <c r="K32" s="82" t="str">
        <f t="shared" si="8"/>
        <v/>
      </c>
      <c r="L32" s="82" t="str">
        <f t="shared" si="9"/>
        <v/>
      </c>
      <c r="M32" s="80" t="str">
        <f t="shared" si="10"/>
        <v/>
      </c>
    </row>
    <row r="33" spans="2:19" ht="16" customHeight="1" thickBot="1" x14ac:dyDescent="0.4"/>
    <row r="34" spans="2:19" ht="55" customHeight="1" thickBot="1" x14ac:dyDescent="0.4">
      <c r="B34" s="88" t="s">
        <v>147</v>
      </c>
      <c r="C34" s="106" t="s">
        <v>162</v>
      </c>
      <c r="D34" s="106"/>
      <c r="E34" s="106"/>
      <c r="F34" s="106"/>
      <c r="G34" s="106"/>
      <c r="H34" s="106"/>
      <c r="I34" s="106"/>
      <c r="J34" s="40"/>
      <c r="O34" s="29"/>
      <c r="P34" s="29"/>
      <c r="Q34" s="29"/>
      <c r="R34" s="29"/>
      <c r="S34" s="29"/>
    </row>
    <row r="35" spans="2:19" s="29" customFormat="1" ht="2.5" customHeight="1" x14ac:dyDescent="0.35">
      <c r="B35" s="55"/>
      <c r="C35" s="55"/>
      <c r="D35" s="55"/>
      <c r="E35" s="55"/>
      <c r="F35" s="55"/>
      <c r="G35" s="55"/>
      <c r="H35" s="55"/>
      <c r="I35" s="55"/>
      <c r="J35" s="55"/>
      <c r="O35" s="24"/>
      <c r="P35" s="24"/>
      <c r="Q35" s="24"/>
      <c r="R35" s="24"/>
      <c r="S35" s="24"/>
    </row>
    <row r="36" spans="2:19" ht="55" customHeight="1" thickBot="1" x14ac:dyDescent="0.4">
      <c r="B36" s="68" t="s">
        <v>106</v>
      </c>
      <c r="C36" s="69" t="s">
        <v>101</v>
      </c>
      <c r="D36" s="69" t="s">
        <v>58</v>
      </c>
      <c r="E36" s="69" t="s">
        <v>67</v>
      </c>
      <c r="F36" s="69" t="s">
        <v>68</v>
      </c>
      <c r="G36" s="69" t="s">
        <v>65</v>
      </c>
      <c r="H36" s="69" t="s">
        <v>161</v>
      </c>
      <c r="I36" s="70" t="s">
        <v>148</v>
      </c>
    </row>
    <row r="37" spans="2:19" ht="22" customHeight="1" thickBot="1" x14ac:dyDescent="0.4">
      <c r="B37" s="71"/>
      <c r="C37" s="72" t="str">
        <f>IF(AND(B37&gt;=DATE(2026,1,1),B37&lt;=DATE(2026,12,31)),ROUND(DATEDIF(DATE(2026,1,1),B37,"m")+IF(DAY(B37)=DAY(DATE(YEAR(B37),MONTH(B37)+1,0)),1,((DAY(B37)-1)/30)),2),"")</f>
        <v/>
      </c>
      <c r="D37" s="73"/>
      <c r="E37" s="74"/>
      <c r="F37" s="74"/>
      <c r="G37" s="74"/>
      <c r="H37" s="81" t="str">
        <f>IF(AND($F37&lt;&gt;"",$G37&lt;&gt;""),ROUND($F37-$G37/9.5,2),"")</f>
        <v/>
      </c>
      <c r="I37" s="75" t="str">
        <f>IFERROR((ROUND($H37,2)*$C37*$D37)," ")</f>
        <v xml:space="preserve"> </v>
      </c>
    </row>
    <row r="38" spans="2:19" ht="22" customHeight="1" thickBot="1" x14ac:dyDescent="0.4">
      <c r="B38" s="71"/>
      <c r="C38" s="72" t="str">
        <f t="shared" ref="C38:C41" si="11">IF(AND(B38&gt;=DATE(2026,1,1),B38&lt;=DATE(2026,12,31)),ROUND(DATEDIF(DATE(2026,1,1),B38,"m")+IF(DAY(B38)=DAY(DATE(YEAR(B38),MONTH(B38)+1,0)),1,((DAY(B38)-1)/30)),2),"")</f>
        <v/>
      </c>
      <c r="D38" s="73"/>
      <c r="E38" s="74"/>
      <c r="F38" s="74"/>
      <c r="G38" s="74"/>
      <c r="H38" s="81" t="str">
        <f t="shared" ref="H38:H41" si="12">IF(AND($F38&lt;&gt;"",$G38&lt;&gt;""),ROUND($F38-$G38/9.5,2),"")</f>
        <v/>
      </c>
      <c r="I38" s="75" t="str">
        <f t="shared" ref="I38:I41" si="13">IFERROR((ROUND($H38,2)*$C38*$D38)," ")</f>
        <v xml:space="preserve"> </v>
      </c>
    </row>
    <row r="39" spans="2:19" ht="22" customHeight="1" thickBot="1" x14ac:dyDescent="0.4">
      <c r="B39" s="71"/>
      <c r="C39" s="72" t="str">
        <f t="shared" si="11"/>
        <v/>
      </c>
      <c r="D39" s="73"/>
      <c r="E39" s="74"/>
      <c r="F39" s="74"/>
      <c r="G39" s="74"/>
      <c r="H39" s="81" t="str">
        <f t="shared" si="12"/>
        <v/>
      </c>
      <c r="I39" s="75" t="str">
        <f t="shared" si="13"/>
        <v xml:space="preserve"> </v>
      </c>
    </row>
    <row r="40" spans="2:19" ht="22" customHeight="1" thickBot="1" x14ac:dyDescent="0.4">
      <c r="B40" s="71"/>
      <c r="C40" s="72" t="str">
        <f t="shared" si="11"/>
        <v/>
      </c>
      <c r="D40" s="73"/>
      <c r="E40" s="74"/>
      <c r="F40" s="74"/>
      <c r="G40" s="74"/>
      <c r="H40" s="81" t="str">
        <f t="shared" si="12"/>
        <v/>
      </c>
      <c r="I40" s="75" t="str">
        <f t="shared" si="13"/>
        <v xml:space="preserve"> </v>
      </c>
    </row>
    <row r="41" spans="2:19" ht="22" customHeight="1" thickBot="1" x14ac:dyDescent="0.4">
      <c r="B41" s="76"/>
      <c r="C41" s="72" t="str">
        <f t="shared" si="11"/>
        <v/>
      </c>
      <c r="D41" s="78"/>
      <c r="E41" s="79"/>
      <c r="F41" s="79"/>
      <c r="G41" s="79"/>
      <c r="H41" s="82" t="str">
        <f t="shared" si="12"/>
        <v/>
      </c>
      <c r="I41" s="80" t="str">
        <f t="shared" si="13"/>
        <v xml:space="preserve"> </v>
      </c>
    </row>
    <row r="42" spans="2:19" ht="16" customHeight="1" thickBot="1" x14ac:dyDescent="0.4">
      <c r="C42" s="62"/>
      <c r="D42" s="62"/>
      <c r="E42" s="62"/>
    </row>
    <row r="43" spans="2:19" ht="55" customHeight="1" thickBot="1" x14ac:dyDescent="0.4">
      <c r="B43" s="88" t="s">
        <v>4</v>
      </c>
      <c r="C43" s="106" t="s">
        <v>163</v>
      </c>
      <c r="D43" s="106"/>
      <c r="E43" s="106"/>
      <c r="F43" s="106"/>
      <c r="G43" s="106"/>
      <c r="H43" s="106"/>
      <c r="I43" s="106"/>
      <c r="J43" s="106"/>
      <c r="K43" s="106"/>
      <c r="L43" s="40"/>
    </row>
    <row r="44" spans="2:19" s="29" customFormat="1" ht="2.5" customHeight="1" x14ac:dyDescent="0.35">
      <c r="B44" s="55"/>
      <c r="C44" s="55"/>
      <c r="D44" s="55"/>
      <c r="E44" s="55"/>
      <c r="F44" s="55"/>
      <c r="G44" s="55"/>
      <c r="H44" s="55"/>
      <c r="I44" s="55"/>
      <c r="J44" s="55"/>
      <c r="K44" s="55"/>
      <c r="L44" s="55"/>
    </row>
    <row r="45" spans="2:19" ht="55" customHeight="1" thickBot="1" x14ac:dyDescent="0.4">
      <c r="B45" s="68" t="s">
        <v>66</v>
      </c>
      <c r="C45" s="69" t="s">
        <v>107</v>
      </c>
      <c r="D45" s="69" t="s">
        <v>74</v>
      </c>
      <c r="E45" s="69" t="s">
        <v>75</v>
      </c>
      <c r="F45" s="69" t="s">
        <v>58</v>
      </c>
      <c r="G45" s="69" t="s">
        <v>108</v>
      </c>
      <c r="H45" s="69" t="s">
        <v>109</v>
      </c>
      <c r="I45" s="69" t="s">
        <v>110</v>
      </c>
      <c r="J45" s="69" t="s">
        <v>65</v>
      </c>
      <c r="K45" s="70" t="s">
        <v>148</v>
      </c>
    </row>
    <row r="46" spans="2:19" ht="22" customHeight="1" thickBot="1" x14ac:dyDescent="0.4">
      <c r="B46" s="71"/>
      <c r="C46" s="72" t="str">
        <f>IF(B46=DATE(2025,10,1),11,IF(B46=DATE(2025,11,1),12," "))</f>
        <v xml:space="preserve"> </v>
      </c>
      <c r="D46" s="72" t="str">
        <f>IF(B46=DATE(2024,10,1),12,IF(B46=DATE(2024,11,1),12,IF(B46=DATE(2025,10,1),1," ")))</f>
        <v xml:space="preserve"> </v>
      </c>
      <c r="E46" s="187" t="str">
        <f>IF(B46=DATE(2022,4,1),3,IF(B46=DATE(2023,4,1),12,IF(B46=DATE(2023,5,1),10," ")))</f>
        <v xml:space="preserve"> </v>
      </c>
      <c r="F46" s="83"/>
      <c r="G46" s="84"/>
      <c r="H46" s="84"/>
      <c r="I46" s="84"/>
      <c r="J46" s="84"/>
      <c r="K46" s="75" t="str">
        <f>IF(OR(ISBLANK(B46),ISBLANK(F46))," ",IF(AND(OR(B46=DATE(2022,4,1),B46=DATE(2023,4,1),B46=DATE(2023,5,1)),ISNUMBER(E46),ISNUMBER(I46),ISNUMBER(J46)),E46*F46*(I46-(J46/9.5)),IF(AND(OR(B46=DATE(2024,10,1),B46=DATE(2024,11,1)),ISNUMBER(D46),ISNUMBER(H46),ISNUMBER(J46)),D46*F46*(H46-(J46/9.5)),IF(AND(B46=DATE(2025,10,1),ISNUMBER(C46),ISNUMBER(D46),ISNUMBER(G46),ISNUMBER(H46),ISNUMBER(J46)),C46*F46*G46+D46*F46*(H46-(J46/9.5)),IF(AND(B46=DATE(2025,11,1),ISNUMBER(C46),ISNUMBER(G46),ISNUMBER(J46)),C46*F46*G46," ")))))</f>
        <v xml:space="preserve"> </v>
      </c>
    </row>
    <row r="47" spans="2:19" ht="22" customHeight="1" thickBot="1" x14ac:dyDescent="0.4">
      <c r="B47" s="71"/>
      <c r="C47" s="72" t="str">
        <f t="shared" ref="C47:C51" si="14">IF(B47=DATE(2025,10,1),11,IF(B47=DATE(2025,11,1),12," "))</f>
        <v xml:space="preserve"> </v>
      </c>
      <c r="D47" s="72" t="str">
        <f t="shared" ref="D47:D51" si="15">IF(B47=DATE(2024,10,1),12,IF(B47=DATE(2024,11,1),12,IF(B47=DATE(2025,10,1),1," ")))</f>
        <v xml:space="preserve"> </v>
      </c>
      <c r="E47" s="187" t="str">
        <f t="shared" ref="E47:E51" si="16">IF(B47=DATE(2022,4,1),3,IF(B47=DATE(2023,4,1),12,IF(B47=DATE(2023,5,1),10," ")))</f>
        <v xml:space="preserve"> </v>
      </c>
      <c r="F47" s="83"/>
      <c r="G47" s="84"/>
      <c r="H47" s="84"/>
      <c r="I47" s="84"/>
      <c r="J47" s="84"/>
      <c r="K47" s="75" t="str">
        <f t="shared" ref="K47:K51" si="17">IF(OR(ISBLANK(B47),ISBLANK(F47))," ",IF(AND(OR(B47=DATE(2022,4,1),B47=DATE(2023,4,1),B47=DATE(2023,5,1)),ISNUMBER(E47),ISNUMBER(I47),ISNUMBER(J47)),E47*F47*(I47-(J47/9.5)),IF(AND(OR(B47=DATE(2024,10,1),B47=DATE(2024,11,1)),ISNUMBER(D47),ISNUMBER(H47),ISNUMBER(J47)),D47*F47*(H47-(J47/9.5)),IF(AND(B47=DATE(2025,10,1),ISNUMBER(C47),ISNUMBER(D47),ISNUMBER(G47),ISNUMBER(H47),ISNUMBER(J47)),C47*F47*G47+D47*F47*(H47-(J47/9.5)),IF(AND(B47=DATE(2025,11,1),ISNUMBER(C47),ISNUMBER(G47),ISNUMBER(J47)),C47*F47*G47," ")))))</f>
        <v xml:space="preserve"> </v>
      </c>
    </row>
    <row r="48" spans="2:19" ht="22" customHeight="1" thickBot="1" x14ac:dyDescent="0.4">
      <c r="B48" s="71"/>
      <c r="C48" s="72" t="str">
        <f t="shared" si="14"/>
        <v xml:space="preserve"> </v>
      </c>
      <c r="D48" s="72" t="str">
        <f t="shared" si="15"/>
        <v xml:space="preserve"> </v>
      </c>
      <c r="E48" s="187" t="str">
        <f t="shared" si="16"/>
        <v xml:space="preserve"> </v>
      </c>
      <c r="F48" s="83"/>
      <c r="G48" s="84"/>
      <c r="H48" s="84"/>
      <c r="I48" s="84"/>
      <c r="J48" s="84"/>
      <c r="K48" s="75" t="str">
        <f t="shared" si="17"/>
        <v xml:space="preserve"> </v>
      </c>
    </row>
    <row r="49" spans="2:19" ht="22" customHeight="1" thickBot="1" x14ac:dyDescent="0.4">
      <c r="B49" s="71"/>
      <c r="C49" s="72" t="str">
        <f t="shared" si="14"/>
        <v xml:space="preserve"> </v>
      </c>
      <c r="D49" s="72" t="str">
        <f t="shared" si="15"/>
        <v xml:space="preserve"> </v>
      </c>
      <c r="E49" s="187" t="str">
        <f t="shared" si="16"/>
        <v xml:space="preserve"> </v>
      </c>
      <c r="F49" s="83"/>
      <c r="G49" s="84"/>
      <c r="H49" s="84"/>
      <c r="I49" s="84"/>
      <c r="J49" s="84"/>
      <c r="K49" s="75" t="str">
        <f t="shared" si="17"/>
        <v xml:space="preserve"> </v>
      </c>
    </row>
    <row r="50" spans="2:19" ht="22" customHeight="1" thickBot="1" x14ac:dyDescent="0.4">
      <c r="B50" s="71"/>
      <c r="C50" s="72" t="str">
        <f t="shared" si="14"/>
        <v xml:space="preserve"> </v>
      </c>
      <c r="D50" s="72" t="str">
        <f t="shared" si="15"/>
        <v xml:space="preserve"> </v>
      </c>
      <c r="E50" s="187" t="str">
        <f t="shared" si="16"/>
        <v xml:space="preserve"> </v>
      </c>
      <c r="F50" s="83"/>
      <c r="G50" s="84"/>
      <c r="H50" s="84"/>
      <c r="I50" s="84"/>
      <c r="J50" s="84"/>
      <c r="K50" s="75" t="str">
        <f t="shared" si="17"/>
        <v xml:space="preserve"> </v>
      </c>
    </row>
    <row r="51" spans="2:19" ht="22" customHeight="1" thickBot="1" x14ac:dyDescent="0.4">
      <c r="B51" s="76"/>
      <c r="C51" s="77" t="str">
        <f t="shared" si="14"/>
        <v xml:space="preserve"> </v>
      </c>
      <c r="D51" s="77" t="str">
        <f t="shared" si="15"/>
        <v xml:space="preserve"> </v>
      </c>
      <c r="E51" s="188" t="str">
        <f t="shared" si="16"/>
        <v xml:space="preserve"> </v>
      </c>
      <c r="F51" s="85"/>
      <c r="G51" s="86"/>
      <c r="H51" s="84"/>
      <c r="I51" s="84"/>
      <c r="J51" s="86"/>
      <c r="K51" s="75" t="str">
        <f t="shared" si="17"/>
        <v xml:space="preserve"> </v>
      </c>
    </row>
    <row r="52" spans="2:19" ht="16" customHeight="1" thickBot="1" x14ac:dyDescent="0.4"/>
    <row r="53" spans="2:19" ht="55" customHeight="1" thickBot="1" x14ac:dyDescent="0.4">
      <c r="B53" s="88" t="s">
        <v>138</v>
      </c>
      <c r="C53" s="106" t="s">
        <v>164</v>
      </c>
      <c r="D53" s="106"/>
      <c r="E53" s="106"/>
      <c r="F53" s="106"/>
      <c r="G53" s="106"/>
      <c r="H53" s="106"/>
      <c r="I53" s="106"/>
      <c r="J53" s="106"/>
      <c r="K53" s="40"/>
      <c r="S53" s="29"/>
    </row>
    <row r="54" spans="2:19" s="29" customFormat="1" ht="2.5" customHeight="1" x14ac:dyDescent="0.35">
      <c r="B54" s="55"/>
      <c r="C54" s="55"/>
      <c r="D54" s="55"/>
      <c r="E54" s="55"/>
      <c r="F54" s="55"/>
      <c r="G54" s="55"/>
      <c r="H54" s="55"/>
      <c r="I54" s="55"/>
      <c r="J54" s="55"/>
      <c r="K54" s="40"/>
    </row>
    <row r="55" spans="2:19" ht="55" customHeight="1" thickBot="1" x14ac:dyDescent="0.4">
      <c r="B55" s="68" t="s">
        <v>133</v>
      </c>
      <c r="C55" s="69" t="s">
        <v>125</v>
      </c>
      <c r="D55" s="69" t="s">
        <v>126</v>
      </c>
      <c r="E55" s="69" t="s">
        <v>127</v>
      </c>
      <c r="F55" s="69" t="s">
        <v>137</v>
      </c>
      <c r="G55" s="69" t="s">
        <v>122</v>
      </c>
      <c r="H55" s="69" t="s">
        <v>123</v>
      </c>
      <c r="I55" s="69" t="s">
        <v>124</v>
      </c>
      <c r="J55" s="70" t="s">
        <v>148</v>
      </c>
    </row>
    <row r="56" spans="2:19" ht="22" customHeight="1" thickBot="1" x14ac:dyDescent="0.4">
      <c r="B56" s="71"/>
      <c r="C56" s="72" t="str">
        <f>IF(ISBLANK(B56),"",IF(B56=DATE(2025,4,1),3,IF(B56=DATE(2025,10,1),9,IF(OR(B56=DATE(2026,4,1),B56=DATE(2026,10,1)),IF(B56=DATE(2026,4,1),9,3)," "))))</f>
        <v/>
      </c>
      <c r="D56" s="72" t="str">
        <f>IF(ISBLANK(B56),"",IF(B56=DATE(2024,4,1),3,IF(B56=DATE(2024,10,1),9,IF(OR(B56=DATE(2025,4,1),B56=DATE(2025,10,1)),IF(B56=DATE(2025,4,1),9,3)," "))))</f>
        <v/>
      </c>
      <c r="E56" s="72" t="str">
        <f>IF(ISBLANK(B56),"",IF(B56=DATE(2022,4,1),3,IF(B56=DATE(2022,10,1),9,IF(OR(B56=DATE(2023,4,1),B56=DATE(2023,10,1)),12,IF(B56=DATE(2024,4,1),9,IF(B56=DATE(2024,10,1),3," "))))))</f>
        <v/>
      </c>
      <c r="F56" s="83"/>
      <c r="G56" s="84"/>
      <c r="H56" s="84"/>
      <c r="I56" s="84"/>
      <c r="J56" s="75" t="str">
        <f>IF(OR(ISBLANK(B56),ISBLANK(F56)),"",ROUND(SUM(IF(C56&lt;&gt;" ",F56*G56*C56,0),IF(D56&lt;&gt;" ",F56*H56*D56,0),IF(E56&lt;&gt;" ",F56*I56*E56,0)),0))</f>
        <v/>
      </c>
    </row>
    <row r="57" spans="2:19" ht="22" customHeight="1" thickBot="1" x14ac:dyDescent="0.4">
      <c r="B57" s="71"/>
      <c r="C57" s="72" t="str">
        <f t="shared" ref="C57:C65" si="18">IF(ISBLANK(B57),"",IF(B57=DATE(2025,4,1),3,IF(B57=DATE(2025,10,1),9,IF(OR(B57=DATE(2026,4,1),B57=DATE(2026,10,1)),IF(B57=DATE(2026,4,1),9,3)," "))))</f>
        <v/>
      </c>
      <c r="D57" s="72" t="str">
        <f t="shared" ref="D57:D65" si="19">IF(ISBLANK(B57),"",IF(B57=DATE(2024,4,1),3,IF(B57=DATE(2024,10,1),9,IF(OR(B57=DATE(2025,4,1),B57=DATE(2025,10,1)),IF(B57=DATE(2025,4,1),9,3)," "))))</f>
        <v/>
      </c>
      <c r="E57" s="72" t="str">
        <f t="shared" ref="E57:E65" si="20">IF(ISBLANK(B57),"",IF(B57=DATE(2022,4,1),3,IF(B57=DATE(2022,10,1),9,IF(OR(B57=DATE(2023,4,1),B57=DATE(2023,10,1)),12,IF(B57=DATE(2024,4,1),9,IF(B57=DATE(2024,10,1),3," "))))))</f>
        <v/>
      </c>
      <c r="F57" s="83"/>
      <c r="G57" s="84"/>
      <c r="H57" s="84"/>
      <c r="I57" s="84"/>
      <c r="J57" s="75" t="str">
        <f t="shared" ref="J57:J65" si="21">IF(OR(ISBLANK(B57),ISBLANK(F57)),"",ROUND(SUM(IF(C57&lt;&gt;" ",F57*G57*C57,0),IF(D57&lt;&gt;" ",F57*H57*D57,0),IF(E57&lt;&gt;" ",F57*I57*E57,0)),0))</f>
        <v/>
      </c>
    </row>
    <row r="58" spans="2:19" ht="22" customHeight="1" thickBot="1" x14ac:dyDescent="0.4">
      <c r="B58" s="71"/>
      <c r="C58" s="72" t="str">
        <f t="shared" si="18"/>
        <v/>
      </c>
      <c r="D58" s="72" t="str">
        <f t="shared" si="19"/>
        <v/>
      </c>
      <c r="E58" s="72" t="str">
        <f t="shared" si="20"/>
        <v/>
      </c>
      <c r="F58" s="83"/>
      <c r="G58" s="84"/>
      <c r="H58" s="84"/>
      <c r="I58" s="84"/>
      <c r="J58" s="75" t="str">
        <f t="shared" si="21"/>
        <v/>
      </c>
    </row>
    <row r="59" spans="2:19" ht="22" customHeight="1" thickBot="1" x14ac:dyDescent="0.4">
      <c r="B59" s="71"/>
      <c r="C59" s="72" t="str">
        <f t="shared" si="18"/>
        <v/>
      </c>
      <c r="D59" s="72" t="str">
        <f t="shared" si="19"/>
        <v/>
      </c>
      <c r="E59" s="72" t="str">
        <f t="shared" si="20"/>
        <v/>
      </c>
      <c r="F59" s="83"/>
      <c r="G59" s="84"/>
      <c r="H59" s="84"/>
      <c r="I59" s="84"/>
      <c r="J59" s="75" t="str">
        <f t="shared" si="21"/>
        <v/>
      </c>
    </row>
    <row r="60" spans="2:19" ht="22" customHeight="1" thickBot="1" x14ac:dyDescent="0.4">
      <c r="B60" s="71"/>
      <c r="C60" s="72" t="str">
        <f t="shared" si="18"/>
        <v/>
      </c>
      <c r="D60" s="72" t="str">
        <f t="shared" si="19"/>
        <v/>
      </c>
      <c r="E60" s="72" t="str">
        <f t="shared" si="20"/>
        <v/>
      </c>
      <c r="F60" s="83"/>
      <c r="G60" s="84"/>
      <c r="H60" s="84"/>
      <c r="I60" s="84"/>
      <c r="J60" s="75" t="str">
        <f t="shared" si="21"/>
        <v/>
      </c>
    </row>
    <row r="61" spans="2:19" ht="22" customHeight="1" thickBot="1" x14ac:dyDescent="0.4">
      <c r="B61" s="71"/>
      <c r="C61" s="72" t="str">
        <f t="shared" si="18"/>
        <v/>
      </c>
      <c r="D61" s="72" t="str">
        <f t="shared" si="19"/>
        <v/>
      </c>
      <c r="E61" s="72" t="str">
        <f t="shared" si="20"/>
        <v/>
      </c>
      <c r="F61" s="83"/>
      <c r="G61" s="84"/>
      <c r="H61" s="84"/>
      <c r="I61" s="84"/>
      <c r="J61" s="75" t="str">
        <f t="shared" si="21"/>
        <v/>
      </c>
    </row>
    <row r="62" spans="2:19" ht="22" customHeight="1" thickBot="1" x14ac:dyDescent="0.4">
      <c r="B62" s="71"/>
      <c r="C62" s="72" t="str">
        <f t="shared" si="18"/>
        <v/>
      </c>
      <c r="D62" s="72" t="str">
        <f t="shared" si="19"/>
        <v/>
      </c>
      <c r="E62" s="72" t="str">
        <f t="shared" si="20"/>
        <v/>
      </c>
      <c r="F62" s="83"/>
      <c r="G62" s="84"/>
      <c r="H62" s="84"/>
      <c r="I62" s="84"/>
      <c r="J62" s="75" t="str">
        <f t="shared" si="21"/>
        <v/>
      </c>
    </row>
    <row r="63" spans="2:19" ht="22" customHeight="1" thickBot="1" x14ac:dyDescent="0.4">
      <c r="B63" s="71"/>
      <c r="C63" s="72" t="str">
        <f t="shared" si="18"/>
        <v/>
      </c>
      <c r="D63" s="72" t="str">
        <f t="shared" si="19"/>
        <v/>
      </c>
      <c r="E63" s="72" t="str">
        <f t="shared" si="20"/>
        <v/>
      </c>
      <c r="F63" s="83"/>
      <c r="G63" s="84"/>
      <c r="H63" s="84"/>
      <c r="I63" s="84"/>
      <c r="J63" s="75" t="str">
        <f t="shared" si="21"/>
        <v/>
      </c>
    </row>
    <row r="64" spans="2:19" ht="22" customHeight="1" thickBot="1" x14ac:dyDescent="0.4">
      <c r="B64" s="71"/>
      <c r="C64" s="72" t="str">
        <f t="shared" si="18"/>
        <v/>
      </c>
      <c r="D64" s="72" t="str">
        <f t="shared" si="19"/>
        <v/>
      </c>
      <c r="E64" s="72" t="str">
        <f t="shared" si="20"/>
        <v/>
      </c>
      <c r="F64" s="83"/>
      <c r="G64" s="84"/>
      <c r="H64" s="84"/>
      <c r="I64" s="84"/>
      <c r="J64" s="75" t="str">
        <f t="shared" si="21"/>
        <v/>
      </c>
    </row>
    <row r="65" spans="2:10" ht="22" customHeight="1" x14ac:dyDescent="0.35">
      <c r="B65" s="76"/>
      <c r="C65" s="77" t="str">
        <f t="shared" si="18"/>
        <v/>
      </c>
      <c r="D65" s="77" t="str">
        <f t="shared" si="19"/>
        <v/>
      </c>
      <c r="E65" s="77" t="str">
        <f t="shared" si="20"/>
        <v/>
      </c>
      <c r="F65" s="85"/>
      <c r="G65" s="86"/>
      <c r="H65" s="86"/>
      <c r="I65" s="86"/>
      <c r="J65" s="80" t="str">
        <f t="shared" si="21"/>
        <v/>
      </c>
    </row>
  </sheetData>
  <sheetProtection sheet="1" objects="1" scenarios="1"/>
  <mergeCells count="18">
    <mergeCell ref="C43:K43"/>
    <mergeCell ref="C53:J53"/>
    <mergeCell ref="O8:S8"/>
    <mergeCell ref="O11:S11"/>
    <mergeCell ref="O20:R20"/>
    <mergeCell ref="C34:I34"/>
    <mergeCell ref="O29:X29"/>
    <mergeCell ref="I8:M8"/>
    <mergeCell ref="I9:M14"/>
    <mergeCell ref="C3:D3"/>
    <mergeCell ref="C4:D4"/>
    <mergeCell ref="O23:U23"/>
    <mergeCell ref="C26:M26"/>
    <mergeCell ref="C16:L16"/>
    <mergeCell ref="C6:G6"/>
    <mergeCell ref="O3:T3"/>
    <mergeCell ref="J3:L3"/>
    <mergeCell ref="J4:L4"/>
  </mergeCells>
  <conditionalFormatting sqref="B9:B14">
    <cfRule type="expression" dxfId="79" priority="7">
      <formula>AND(B9&lt;&gt;"",COUNTIF($O$4:$T$4,B9)=0,YEAR(B9)=2026)</formula>
    </cfRule>
  </conditionalFormatting>
  <conditionalFormatting sqref="B19:B24">
    <cfRule type="expression" dxfId="78" priority="8">
      <formula>AND(B19&lt;&gt;"",COUNTIF($O$9:$S$9,B19)=0,YEAR(B19)=2025)</formula>
    </cfRule>
  </conditionalFormatting>
  <conditionalFormatting sqref="B29:B32">
    <cfRule type="expression" dxfId="77" priority="3">
      <formula>AND(B29&lt;&gt;"",COUNTIF($O$12:$S$12,B29)=0,YEAR(B29)=2024)</formula>
    </cfRule>
  </conditionalFormatting>
  <conditionalFormatting sqref="B37:B41">
    <cfRule type="expression" dxfId="76" priority="2">
      <formula>AND(B37&lt;&gt;"",COUNTIF($O$21:$R$21,B37)=0,YEAR(B37)=2026)</formula>
    </cfRule>
  </conditionalFormatting>
  <dataValidations count="17">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_x000a_" sqref="G37:G41" xr:uid="{DB460A4C-8687-434C-9876-BBA6B7FE3168}">
      <formula1>10000</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 sqref="J19:J24 J29:J32" xr:uid="{BC2E5333-9EFD-4F1E-A669-63EED2945F67}">
      <formula1>10000</formula1>
    </dataValidation>
    <dataValidation type="custom" allowBlank="1" showInputMessage="1" showErrorMessage="1" errorTitle="ungültige Arbeitgeber-Bruttok." error="Bitte geben Sie die monatlichen Arbeitgeber-Bruttokosten im 3. Lehrjahr ein. Diese müssen höher als die Arbeitgeber-Bruttokosten im 2.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I29:I32" xr:uid="{244C5383-5418-48A3-8F1D-B2FD0EAD8A12}">
      <formula1>I29&gt;G29</formula1>
    </dataValidation>
    <dataValidation type="custom" allowBlank="1" showInputMessage="1" showErrorMessage="1" errorTitle="ungültige Arbeitgeber-Bruttok." error="Bitte geben Sie die monatlichen Arbeitgeber-Bruttokosten im 2. Lehrjahr ein. Diese müssen höher als die Arbeitgeber-Bruttokosten im 1.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I19:I24" xr:uid="{55A31843-5AFF-4425-A703-DB72EF39A49B}">
      <formula1>I19&gt;G19</formula1>
    </dataValidation>
    <dataValidation type="custom"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G29:G32 F9:F14 G19:G24 F37:F41" xr:uid="{9985599C-426E-4D3B-8407-CEA9AE359DC9}">
      <formula1>F9&gt;E9</formula1>
    </dataValidation>
    <dataValidation type="custom" allowBlank="1" showInputMessage="1" showErrorMessage="1" errorTitle="ungültige Ausbildungsvergütung" error="Bitte geben Sie die monatliche Ausbildungsvergütung im 3. Lehrjahr ein. Diese muss höher als die Ausbildungsvergütung im 2. Lehrjahr sein." prompt="Geben Sie bitte die Ø Ausbildungsvergütung für eine/n Auszubildende/n pro Monat ein._x000a_" sqref="H29:H32" xr:uid="{730E5B38-F082-46C6-9836-550F1F30CD69}">
      <formula1>H29&gt;F29</formula1>
    </dataValidation>
    <dataValidation type="custom" allowBlank="1" showInputMessage="1" showErrorMessage="1" errorTitle="ungültige Ausbildungsvergütung" error="Bitte geben Sie die monatliche Ausbildungsvergütung im 2. Lehrjahr ein. Diese muss höher als die Ausbildungsvergütung im 1. Lehrjahr sein." prompt="Geben Sie bitte die Ø Ausbildungsvergütung für eine/n Auszubildende/n pro Monat ein._x000a_" sqref="H19:H24" xr:uid="{298C6293-A227-43F2-9305-2293779DAB92}">
      <formula1>H19&gt;F19</formula1>
    </dataValidation>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E37:E41 F29:F32" xr:uid="{7A68A588-0391-497E-8B13-9FA7ADF6B808}">
      <formula1>2200</formula1>
    </dataValidation>
    <dataValidation type="list" errorStyle="warning" allowBlank="1" showInputMessage="1" showErrorMessage="1" errorTitle="Ungültiges Datum" error="Kein Kursbeginn in Bremen an diesem Datum." promptTitle="Ausbildungsbeginn 2024" prompt="Bitte geben Sie den Ausbildungsbeginn in 2024 an_x000a_" sqref="B29:B32" xr:uid="{6A3D0647-8F2E-45C1-9BAB-B43C20223C50}">
      <formula1>$O$12:$S$12</formula1>
    </dataValidation>
    <dataValidation type="list" allowBlank="1" showInputMessage="1" showErrorMessage="1" errorTitle="Studienbeginn" error="Bitte wählen Sie den Beginn des Studiums aus." promptTitle="Studienbeginn" prompt="Wählen Sie den Beginn des Studiums aus." sqref="B56:B65" xr:uid="{F5C0FE07-BC3B-445A-99F8-4128C5AAA282}">
      <formula1>$O$30:$X$30</formula1>
    </dataValidation>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E9:E14 F19:F24" xr:uid="{878C9F3D-CA81-405F-97CC-93A4490F94B3}">
      <formula1>2100</formula1>
    </dataValidation>
    <dataValidation type="list" errorStyle="warning" allowBlank="1" showInputMessage="1" showErrorMessage="1" errorTitle="Ungültiges Datum" error="Kein Kursbeginn in Bremen an diesem Datum." promptTitle="Ausbildungsbeginn 2026" prompt="Bitte geben Sie den geplanten Ausbildungsbeginn in 2026 an._x000a__x000a_" sqref="B9:B14" xr:uid="{05390C83-2AF3-4644-8349-9CD7E33BDD41}">
      <formula1>$O$4:$T$4</formula1>
    </dataValidation>
    <dataValidation type="list" errorStyle="warning" allowBlank="1" showInputMessage="1" showErrorMessage="1" errorTitle="Ungültiges Datum" error="Kein Kursbeginn in Bremen an diesem Datum." promptTitle="Ausbildungsbeginn 2025" prompt="Bitte geben Sie den geplanten oder bereits realisierten Ausbildungsbeginn in 2025 an_x000a_" sqref="B19:B24" xr:uid="{92DD826C-0645-4BC1-8509-6EA407086164}">
      <formula1>$O$9:$S$9</formula1>
    </dataValidation>
    <dataValidation type="list" errorStyle="warning" allowBlank="1" showInputMessage="1" showErrorMessage="1" errorTitle="Ungültiges Datum" error="Kein Ende in Bremen an diesem Datum." promptTitle="Ausbildungsende 2026 " prompt="Bitte geben Sie das Ausbildungsende an._x000a_" sqref="B37:B41" xr:uid="{61EC4FE3-EAC1-4B49-BD50-73143223BD43}">
      <formula1>$O$21:$R$21</formula1>
    </dataValidation>
    <dataValidation type="list" allowBlank="1" showInputMessage="1" showErrorMessage="1" errorTitle="Ungültiges Datum" error="Kein Beginn von Teilzeitauszubildenden an diesem Datum. Bitte wählen Sie ein vorgegebenes Datum aus. Ein Beginn in 2026 können Sie in &quot;1. Ausbildungsjahr&quot; eintragen!" promptTitle="Teilzeit" prompt="Bitte geben Sie den Ausbil-dungsbeginn an" sqref="B46:B51" xr:uid="{BFFFB2DE-C504-48B9-8728-2D2F374198B4}">
      <formula1>$O$24:$U$24</formula1>
    </dataValidation>
    <dataValidation type="decimal" operator="lessThan" allowBlank="1" showInputMessage="1" showErrorMessage="1" errorTitle="Ungültige Arbeitgeber-Bruttok." error="Bitte geben Sie die Ø monatlichen Arbeitgeber-Bruttokosten je Auszubildendem an. Die Arbeitgeber-Bruttokosten sind ca. 25 % höher als die Ausbildungsvergütungen." prompt="Geben Sie bitte die Ø monatlichen Arbeitgeber-Bruttokosten für eine/n Teilzauszubildende/n ein. Die AG-Bruttokosten sind ca. 25 % höher als die Ausbildungsvergütungen. Für geförderte Auszubildende geben Sie bitte die AG-Bruttokosten ohne die Förderung an!" sqref="G46:I51" xr:uid="{60DEB403-4188-4997-A04F-2B9D135A72E4}">
      <formula1>2000</formula1>
    </dataValidation>
    <dataValidation type="decimal" operator="lessThan" allowBlank="1" showInputMessage="1" showErrorMessage="1" errorTitle="Ungültiger Wert" error="Bitte geben Sie die Ø monatlichen Arbeitgeber-Bruttokosten für eine Pflegefachkraft an._x000a_" prompt="Bitte geben Sie die durchschnittlichen monatlichen Arbeitgeber-Bruttokosten einer examinierten Pflegefachkraft ohne Zusatzfunktion und/oder ohne Leitungsfunktion zum Zeitpunkt der Meldung bezogen auf eine Vollkraft an." sqref="J46:J51" xr:uid="{34C02650-D60A-416A-B0D0-C578B4962146}">
      <formula1>10000</formula1>
    </dataValidation>
  </dataValidations>
  <pageMargins left="0.51181102362204722" right="0.51181102362204722" top="0.74803149606299213" bottom="0.74803149606299213" header="0.31496062992125984" footer="0.31496062992125984"/>
  <pageSetup paperSize="9" scale="44" fitToHeight="0" orientation="landscape" r:id="rId1"/>
  <headerFooter>
    <oddFooter>&amp;C&amp;"-,Fett"&amp;14Erhebung 2026 - Pflegeausbildungsfonds</oddFooter>
  </headerFooter>
  <ignoredErrors>
    <ignoredError sqref="C2:C4 C56:C65 D56:D65 E56:E65 C46:C51 E46:E51" unlockedFormula="1"/>
    <ignoredError sqref="C19 C29:C32 D29:D32 M29:M32 H37:H41 K46" calculatedColumn="1"/>
    <ignoredError sqref="D46:D51" unlockedFormula="1" calculatedColumn="1"/>
  </ignoredErrors>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I37"/>
  <sheetViews>
    <sheetView showGridLines="0" topLeftCell="A7" zoomScaleNormal="100" workbookViewId="0">
      <selection activeCell="E31" sqref="E31:I31"/>
    </sheetView>
  </sheetViews>
  <sheetFormatPr baseColWidth="10" defaultColWidth="11.453125" defaultRowHeight="14.5" x14ac:dyDescent="0.35"/>
  <cols>
    <col min="1" max="2" width="11.453125" style="43"/>
    <col min="3" max="3" width="6.26953125" style="43" customWidth="1"/>
    <col min="4" max="4" width="3.81640625" style="43" customWidth="1"/>
    <col min="5" max="5" width="11.453125" style="43"/>
    <col min="6" max="6" width="3.7265625" style="43" customWidth="1"/>
    <col min="7" max="8" width="11.453125" style="43"/>
    <col min="9" max="9" width="24.54296875" style="43" customWidth="1"/>
    <col min="10" max="16384" width="11.453125" style="43"/>
  </cols>
  <sheetData>
    <row r="1" spans="1:9" ht="15.5" x14ac:dyDescent="0.35">
      <c r="A1" s="41" t="s">
        <v>0</v>
      </c>
      <c r="B1" s="42"/>
      <c r="C1" s="42"/>
      <c r="D1" s="42"/>
      <c r="E1" s="42"/>
      <c r="F1" s="42"/>
      <c r="G1" s="42"/>
      <c r="H1" s="42"/>
      <c r="I1" s="42"/>
    </row>
    <row r="2" spans="1:9" x14ac:dyDescent="0.35">
      <c r="A2" s="44" t="s">
        <v>5</v>
      </c>
      <c r="B2" s="42"/>
      <c r="C2" s="42"/>
      <c r="D2" s="42"/>
      <c r="E2" s="42"/>
      <c r="F2" s="42"/>
      <c r="G2" s="42"/>
      <c r="H2" s="42"/>
      <c r="I2" s="42"/>
    </row>
    <row r="3" spans="1:9" x14ac:dyDescent="0.35">
      <c r="A3" s="42"/>
      <c r="B3" s="42"/>
      <c r="C3" s="42"/>
      <c r="D3" s="42"/>
      <c r="E3" s="42"/>
      <c r="F3" s="42"/>
      <c r="G3" s="42"/>
      <c r="H3" s="42"/>
      <c r="I3" s="42"/>
    </row>
    <row r="4" spans="1:9" x14ac:dyDescent="0.35">
      <c r="A4" s="42"/>
      <c r="B4" s="42"/>
      <c r="C4" s="42"/>
      <c r="D4" s="42"/>
      <c r="E4" s="42"/>
      <c r="F4" s="42"/>
      <c r="G4" s="42"/>
      <c r="H4" s="42"/>
      <c r="I4" s="42"/>
    </row>
    <row r="5" spans="1:9" x14ac:dyDescent="0.35">
      <c r="A5" s="42"/>
      <c r="B5" s="42"/>
      <c r="C5" s="42"/>
      <c r="D5" s="42"/>
      <c r="E5" s="42"/>
      <c r="F5" s="42"/>
      <c r="G5" s="42"/>
      <c r="H5" s="42"/>
      <c r="I5" s="42"/>
    </row>
    <row r="6" spans="1:9" x14ac:dyDescent="0.35">
      <c r="A6" s="42"/>
      <c r="B6" s="42"/>
      <c r="C6" s="42"/>
      <c r="D6" s="42"/>
      <c r="E6" s="42"/>
      <c r="F6" s="42"/>
      <c r="G6" s="42"/>
      <c r="H6" s="42"/>
      <c r="I6" s="42"/>
    </row>
    <row r="7" spans="1:9" x14ac:dyDescent="0.35">
      <c r="A7" s="44" t="s">
        <v>0</v>
      </c>
      <c r="B7" s="42"/>
      <c r="C7" s="42"/>
      <c r="D7" s="42"/>
      <c r="E7" s="42"/>
      <c r="F7" s="42"/>
      <c r="G7" s="42"/>
      <c r="H7" s="42"/>
      <c r="I7" s="42"/>
    </row>
    <row r="8" spans="1:9" x14ac:dyDescent="0.35">
      <c r="A8" s="44" t="s">
        <v>6</v>
      </c>
      <c r="B8" s="42"/>
      <c r="C8" s="42"/>
      <c r="D8" s="42"/>
      <c r="E8" s="42"/>
      <c r="F8" s="42"/>
      <c r="G8" s="42"/>
      <c r="H8" s="42"/>
      <c r="I8" s="42"/>
    </row>
    <row r="9" spans="1:9" x14ac:dyDescent="0.35">
      <c r="A9" s="44" t="s">
        <v>1</v>
      </c>
      <c r="B9" s="42"/>
      <c r="C9" s="42"/>
      <c r="D9" s="42"/>
      <c r="E9" s="42"/>
      <c r="F9" s="42"/>
      <c r="G9" s="42"/>
      <c r="H9" s="42"/>
      <c r="I9" s="42"/>
    </row>
    <row r="10" spans="1:9" x14ac:dyDescent="0.35">
      <c r="A10" s="44" t="s">
        <v>2</v>
      </c>
      <c r="B10" s="42"/>
      <c r="C10" s="42"/>
      <c r="D10" s="42"/>
      <c r="E10" s="42"/>
      <c r="F10" s="42"/>
      <c r="G10" s="42"/>
      <c r="H10" s="42"/>
      <c r="I10" s="42"/>
    </row>
    <row r="11" spans="1:9" x14ac:dyDescent="0.35">
      <c r="A11" s="42"/>
      <c r="B11" s="42"/>
      <c r="C11" s="42"/>
      <c r="D11" s="42"/>
      <c r="E11" s="42"/>
      <c r="F11" s="42"/>
      <c r="G11" s="42"/>
      <c r="H11" s="42"/>
      <c r="I11" s="42"/>
    </row>
    <row r="12" spans="1:9" ht="22.5" customHeight="1" x14ac:dyDescent="0.4">
      <c r="A12" s="147" t="s">
        <v>15</v>
      </c>
      <c r="B12" s="147"/>
      <c r="C12" s="147"/>
      <c r="D12" s="147"/>
      <c r="E12" s="147"/>
      <c r="F12" s="147"/>
      <c r="G12" s="147"/>
      <c r="H12" s="147"/>
      <c r="I12" s="147"/>
    </row>
    <row r="13" spans="1:9" ht="15" thickBot="1" x14ac:dyDescent="0.4">
      <c r="A13" s="42"/>
      <c r="B13" s="42"/>
      <c r="C13" s="42"/>
      <c r="D13" s="42"/>
      <c r="E13" s="42"/>
      <c r="F13" s="42"/>
      <c r="G13" s="42"/>
      <c r="H13" s="42"/>
      <c r="I13" s="42"/>
    </row>
    <row r="14" spans="1:9" ht="16" thickTop="1" x14ac:dyDescent="0.35">
      <c r="A14" s="126" t="s">
        <v>7</v>
      </c>
      <c r="B14" s="127"/>
      <c r="C14" s="127"/>
      <c r="D14" s="127"/>
      <c r="E14" s="127"/>
      <c r="F14" s="127"/>
      <c r="G14" s="127"/>
      <c r="H14" s="127"/>
      <c r="I14" s="128"/>
    </row>
    <row r="15" spans="1:9" ht="15" thickBot="1" x14ac:dyDescent="0.4">
      <c r="A15" s="45"/>
      <c r="B15" s="46"/>
      <c r="C15" s="46"/>
      <c r="D15" s="46"/>
      <c r="E15" s="46"/>
      <c r="F15" s="46"/>
      <c r="G15" s="46"/>
      <c r="H15" s="46"/>
      <c r="I15" s="47"/>
    </row>
    <row r="16" spans="1:9" ht="15" customHeight="1" thickTop="1" x14ac:dyDescent="0.35">
      <c r="A16" s="150" t="s">
        <v>52</v>
      </c>
      <c r="B16" s="151"/>
      <c r="C16" s="151"/>
      <c r="D16" s="152"/>
      <c r="E16" s="156">
        <f>IK</f>
        <v>0</v>
      </c>
      <c r="F16" s="157"/>
      <c r="G16" s="157"/>
      <c r="H16" s="157"/>
      <c r="I16" s="158"/>
    </row>
    <row r="17" spans="1:9" ht="15" thickBot="1" x14ac:dyDescent="0.4">
      <c r="A17" s="153"/>
      <c r="B17" s="154"/>
      <c r="C17" s="154"/>
      <c r="D17" s="155"/>
      <c r="E17" s="159"/>
      <c r="F17" s="160"/>
      <c r="G17" s="160"/>
      <c r="H17" s="160"/>
      <c r="I17" s="161"/>
    </row>
    <row r="18" spans="1:9" ht="15.5" thickTop="1" thickBot="1" x14ac:dyDescent="0.4">
      <c r="A18" s="148"/>
      <c r="B18" s="149"/>
      <c r="C18" s="149"/>
      <c r="D18" s="149"/>
      <c r="E18" s="149"/>
      <c r="F18" s="149"/>
      <c r="G18" s="48"/>
      <c r="H18" s="48"/>
      <c r="I18" s="49"/>
    </row>
    <row r="19" spans="1:9" ht="31.5" customHeight="1" thickTop="1" thickBot="1" x14ac:dyDescent="0.4">
      <c r="A19" s="141" t="s">
        <v>99</v>
      </c>
      <c r="B19" s="142"/>
      <c r="C19" s="142"/>
      <c r="D19" s="143"/>
      <c r="E19" s="144">
        <f>Name_Krankenhaus</f>
        <v>0</v>
      </c>
      <c r="F19" s="145"/>
      <c r="G19" s="145"/>
      <c r="H19" s="145"/>
      <c r="I19" s="146"/>
    </row>
    <row r="20" spans="1:9" ht="15.5" thickTop="1" thickBot="1" x14ac:dyDescent="0.4">
      <c r="A20" s="42"/>
      <c r="B20" s="42"/>
      <c r="C20" s="42"/>
      <c r="D20" s="42"/>
      <c r="E20" s="42"/>
      <c r="F20" s="42"/>
      <c r="G20" s="42"/>
      <c r="H20" s="42"/>
      <c r="I20" s="42"/>
    </row>
    <row r="21" spans="1:9" ht="16" thickTop="1" x14ac:dyDescent="0.35">
      <c r="A21" s="126" t="s">
        <v>8</v>
      </c>
      <c r="B21" s="127"/>
      <c r="C21" s="127"/>
      <c r="D21" s="127"/>
      <c r="E21" s="127"/>
      <c r="F21" s="127"/>
      <c r="G21" s="127"/>
      <c r="H21" s="127"/>
      <c r="I21" s="128"/>
    </row>
    <row r="22" spans="1:9" x14ac:dyDescent="0.35">
      <c r="A22" s="50"/>
      <c r="B22" s="46"/>
      <c r="C22" s="46"/>
      <c r="D22" s="46"/>
      <c r="E22" s="46"/>
      <c r="F22" s="46"/>
      <c r="G22" s="46"/>
      <c r="H22" s="46"/>
      <c r="I22" s="47"/>
    </row>
    <row r="23" spans="1:9" ht="43.5" customHeight="1" x14ac:dyDescent="0.35">
      <c r="A23" s="129" t="s">
        <v>9</v>
      </c>
      <c r="B23" s="130"/>
      <c r="C23" s="130"/>
      <c r="D23" s="130"/>
      <c r="E23" s="130"/>
      <c r="F23" s="130"/>
      <c r="G23" s="130"/>
      <c r="H23" s="130"/>
      <c r="I23" s="131"/>
    </row>
    <row r="24" spans="1:9" x14ac:dyDescent="0.35">
      <c r="A24" s="50"/>
      <c r="B24" s="46"/>
      <c r="C24" s="46"/>
      <c r="D24" s="46"/>
      <c r="E24" s="46"/>
      <c r="F24" s="46"/>
      <c r="G24" s="46"/>
      <c r="H24" s="46"/>
      <c r="I24" s="47"/>
    </row>
    <row r="25" spans="1:9" ht="32.25" customHeight="1" x14ac:dyDescent="0.35">
      <c r="A25" s="129" t="s">
        <v>13</v>
      </c>
      <c r="B25" s="130"/>
      <c r="C25" s="130"/>
      <c r="D25" s="130"/>
      <c r="E25" s="130"/>
      <c r="F25" s="130"/>
      <c r="G25" s="130"/>
      <c r="H25" s="130"/>
      <c r="I25" s="131"/>
    </row>
    <row r="26" spans="1:9" x14ac:dyDescent="0.35">
      <c r="A26" s="50"/>
      <c r="B26" s="46"/>
      <c r="C26" s="46"/>
      <c r="D26" s="46"/>
      <c r="E26" s="46"/>
      <c r="F26" s="46"/>
      <c r="G26" s="46"/>
      <c r="H26" s="46"/>
      <c r="I26" s="47"/>
    </row>
    <row r="27" spans="1:9" ht="51.75" customHeight="1" x14ac:dyDescent="0.35">
      <c r="A27" s="132" t="s">
        <v>166</v>
      </c>
      <c r="B27" s="133"/>
      <c r="C27" s="133"/>
      <c r="D27" s="133"/>
      <c r="E27" s="133"/>
      <c r="F27" s="133"/>
      <c r="G27" s="133"/>
      <c r="H27" s="133"/>
      <c r="I27" s="134"/>
    </row>
    <row r="28" spans="1:9" x14ac:dyDescent="0.35">
      <c r="A28" s="50"/>
      <c r="B28" s="46"/>
      <c r="C28" s="46"/>
      <c r="D28" s="46"/>
      <c r="E28" s="46"/>
      <c r="F28" s="46"/>
      <c r="G28" s="46"/>
      <c r="H28" s="46"/>
      <c r="I28" s="47"/>
    </row>
    <row r="29" spans="1:9" ht="15" thickBot="1" x14ac:dyDescent="0.4">
      <c r="A29" s="51"/>
      <c r="B29" s="52"/>
      <c r="C29" s="52"/>
      <c r="D29" s="52"/>
      <c r="E29" s="52"/>
      <c r="F29" s="52"/>
      <c r="G29" s="52"/>
      <c r="H29" s="52"/>
      <c r="I29" s="53"/>
    </row>
    <row r="30" spans="1:9" ht="15.5" thickTop="1" thickBot="1" x14ac:dyDescent="0.4">
      <c r="A30" s="42"/>
      <c r="B30" s="42"/>
      <c r="C30" s="42"/>
      <c r="D30" s="42"/>
      <c r="E30" s="42"/>
      <c r="F30" s="42"/>
      <c r="G30" s="42"/>
      <c r="H30" s="42"/>
      <c r="I30" s="42"/>
    </row>
    <row r="31" spans="1:9" ht="29.25" customHeight="1" thickTop="1" thickBot="1" x14ac:dyDescent="0.4">
      <c r="A31" s="135" t="s">
        <v>10</v>
      </c>
      <c r="B31" s="136"/>
      <c r="C31" s="136"/>
      <c r="D31" s="137"/>
      <c r="E31" s="138"/>
      <c r="F31" s="139"/>
      <c r="G31" s="139"/>
      <c r="H31" s="139"/>
      <c r="I31" s="140"/>
    </row>
    <row r="32" spans="1:9" ht="15" thickTop="1" x14ac:dyDescent="0.35">
      <c r="A32" s="42"/>
      <c r="B32" s="42"/>
      <c r="C32" s="42"/>
      <c r="D32" s="42"/>
      <c r="E32" s="42"/>
      <c r="F32" s="42"/>
      <c r="G32" s="42"/>
      <c r="H32" s="42"/>
      <c r="I32" s="42"/>
    </row>
    <row r="33" spans="1:9" ht="16" thickBot="1" x14ac:dyDescent="0.4">
      <c r="A33" s="113" t="s">
        <v>11</v>
      </c>
      <c r="B33" s="113"/>
      <c r="C33" s="113"/>
      <c r="D33" s="113"/>
      <c r="E33" s="113"/>
      <c r="F33" s="54"/>
      <c r="G33" s="54" t="s">
        <v>12</v>
      </c>
      <c r="H33" s="54"/>
      <c r="I33" s="42"/>
    </row>
    <row r="34" spans="1:9" ht="15.5" thickTop="1" thickBot="1" x14ac:dyDescent="0.4">
      <c r="A34" s="114"/>
      <c r="B34" s="115"/>
      <c r="C34" s="115"/>
      <c r="D34" s="115"/>
      <c r="E34" s="116"/>
      <c r="F34" s="42"/>
      <c r="G34" s="117"/>
      <c r="H34" s="118"/>
      <c r="I34" s="119"/>
    </row>
    <row r="35" spans="1:9" ht="15" thickTop="1" x14ac:dyDescent="0.35">
      <c r="A35" s="42"/>
      <c r="B35" s="42"/>
      <c r="C35" s="42"/>
      <c r="D35" s="42"/>
      <c r="E35" s="42"/>
      <c r="F35" s="42"/>
      <c r="G35" s="120"/>
      <c r="H35" s="121"/>
      <c r="I35" s="122"/>
    </row>
    <row r="36" spans="1:9" ht="15" thickBot="1" x14ac:dyDescent="0.4">
      <c r="A36" s="42"/>
      <c r="B36" s="42"/>
      <c r="C36" s="42"/>
      <c r="D36" s="42"/>
      <c r="E36" s="42"/>
      <c r="F36" s="42"/>
      <c r="G36" s="123"/>
      <c r="H36" s="124"/>
      <c r="I36" s="125"/>
    </row>
    <row r="37" spans="1:9" ht="15" thickTop="1" x14ac:dyDescent="0.35"/>
  </sheetData>
  <sheetProtection sheet="1" objects="1" scenarios="1"/>
  <mergeCells count="16">
    <mergeCell ref="A19:D19"/>
    <mergeCell ref="E19:I19"/>
    <mergeCell ref="A12:I12"/>
    <mergeCell ref="A14:I14"/>
    <mergeCell ref="A18:F18"/>
    <mergeCell ref="A16:D17"/>
    <mergeCell ref="E16:I17"/>
    <mergeCell ref="A33:E33"/>
    <mergeCell ref="A34:E34"/>
    <mergeCell ref="G34:I36"/>
    <mergeCell ref="A21:I21"/>
    <mergeCell ref="A23:I23"/>
    <mergeCell ref="A25:I25"/>
    <mergeCell ref="A27:I27"/>
    <mergeCell ref="A31:D31"/>
    <mergeCell ref="E31:I31"/>
  </mergeCells>
  <pageMargins left="0.7" right="0.7" top="0.78740157499999996" bottom="0.78740157499999996" header="0.3" footer="0.3"/>
  <pageSetup paperSize="9" scale="91" orientation="portrait" r:id="rId1"/>
  <ignoredErrors>
    <ignoredError sqref="E16 E1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69"/>
  <sheetViews>
    <sheetView showGridLines="0" zoomScale="110" zoomScaleNormal="110" workbookViewId="0">
      <selection sqref="A1:C1"/>
    </sheetView>
  </sheetViews>
  <sheetFormatPr baseColWidth="10" defaultColWidth="11.453125" defaultRowHeight="14" x14ac:dyDescent="0.3"/>
  <cols>
    <col min="1" max="1" width="55.453125" style="1" customWidth="1"/>
    <col min="2" max="2" width="94.453125" style="1" customWidth="1"/>
    <col min="3" max="3" width="43" style="1" customWidth="1"/>
    <col min="4" max="16384" width="11.453125" style="1"/>
  </cols>
  <sheetData>
    <row r="1" spans="1:3" ht="28" customHeight="1" thickBot="1" x14ac:dyDescent="0.35">
      <c r="A1" s="171" t="s">
        <v>17</v>
      </c>
      <c r="B1" s="171"/>
      <c r="C1" s="171"/>
    </row>
    <row r="2" spans="1:3" ht="15" thickTop="1" thickBot="1" x14ac:dyDescent="0.35">
      <c r="A2" s="6"/>
      <c r="B2" s="7" t="s">
        <v>18</v>
      </c>
      <c r="C2" s="8" t="s">
        <v>19</v>
      </c>
    </row>
    <row r="3" spans="1:3" ht="16.5" customHeight="1" thickBot="1" x14ac:dyDescent="0.35">
      <c r="A3" s="173" t="s">
        <v>69</v>
      </c>
      <c r="B3" s="174"/>
      <c r="C3" s="175"/>
    </row>
    <row r="4" spans="1:3" ht="14.5" thickBot="1" x14ac:dyDescent="0.35">
      <c r="A4" s="9" t="s">
        <v>3</v>
      </c>
      <c r="B4" s="10" t="s">
        <v>128</v>
      </c>
      <c r="C4" s="11" t="s">
        <v>16</v>
      </c>
    </row>
    <row r="5" spans="1:3" ht="15" thickTop="1" thickBot="1" x14ac:dyDescent="0.35">
      <c r="A5" s="12" t="s">
        <v>20</v>
      </c>
      <c r="B5" s="13" t="s">
        <v>53</v>
      </c>
      <c r="C5" s="13" t="s">
        <v>21</v>
      </c>
    </row>
    <row r="6" spans="1:3" ht="15" thickTop="1" thickBot="1" x14ac:dyDescent="0.35">
      <c r="A6" s="12" t="s">
        <v>22</v>
      </c>
      <c r="B6" s="13" t="s">
        <v>23</v>
      </c>
      <c r="C6" s="13" t="s">
        <v>24</v>
      </c>
    </row>
    <row r="7" spans="1:3" ht="36" customHeight="1" thickTop="1" thickBot="1" x14ac:dyDescent="0.35">
      <c r="A7" s="12" t="s">
        <v>25</v>
      </c>
      <c r="B7" s="12" t="s">
        <v>26</v>
      </c>
      <c r="C7" s="12" t="s">
        <v>27</v>
      </c>
    </row>
    <row r="8" spans="1:3" ht="15" thickTop="1" thickBot="1" x14ac:dyDescent="0.35">
      <c r="A8" s="179" t="s">
        <v>28</v>
      </c>
      <c r="B8" s="180"/>
      <c r="C8" s="181"/>
    </row>
    <row r="9" spans="1:3" ht="15" thickTop="1" thickBot="1" x14ac:dyDescent="0.35">
      <c r="A9" s="12" t="s">
        <v>20</v>
      </c>
      <c r="B9" s="13" t="s">
        <v>54</v>
      </c>
      <c r="C9" s="13" t="s">
        <v>29</v>
      </c>
    </row>
    <row r="10" spans="1:3" ht="15" thickTop="1" thickBot="1" x14ac:dyDescent="0.35">
      <c r="A10" s="12" t="s">
        <v>22</v>
      </c>
      <c r="B10" s="13" t="s">
        <v>30</v>
      </c>
      <c r="C10" s="13" t="s">
        <v>31</v>
      </c>
    </row>
    <row r="11" spans="1:3" ht="15" thickTop="1" thickBot="1" x14ac:dyDescent="0.35">
      <c r="A11" s="12" t="s">
        <v>25</v>
      </c>
      <c r="B11" s="13" t="s">
        <v>32</v>
      </c>
      <c r="C11" s="13" t="s">
        <v>33</v>
      </c>
    </row>
    <row r="12" spans="1:3" ht="29" thickTop="1" thickBot="1" x14ac:dyDescent="0.35">
      <c r="A12" s="9" t="s">
        <v>70</v>
      </c>
      <c r="B12" s="10" t="s">
        <v>71</v>
      </c>
      <c r="C12" s="12" t="s">
        <v>72</v>
      </c>
    </row>
    <row r="13" spans="1:3" ht="15" thickTop="1" thickBot="1" x14ac:dyDescent="0.35">
      <c r="A13" s="13" t="s">
        <v>34</v>
      </c>
      <c r="B13" s="12" t="s">
        <v>35</v>
      </c>
      <c r="C13" s="13" t="s">
        <v>36</v>
      </c>
    </row>
    <row r="14" spans="1:3" ht="29" thickTop="1" thickBot="1" x14ac:dyDescent="0.35">
      <c r="A14" s="13" t="s">
        <v>37</v>
      </c>
      <c r="B14" s="12" t="s">
        <v>38</v>
      </c>
      <c r="C14" s="12" t="s">
        <v>39</v>
      </c>
    </row>
    <row r="15" spans="1:3" ht="15" thickTop="1" thickBot="1" x14ac:dyDescent="0.35">
      <c r="A15" s="182" t="s">
        <v>40</v>
      </c>
      <c r="B15" s="183"/>
      <c r="C15" s="184"/>
    </row>
    <row r="16" spans="1:3" ht="15" thickTop="1" thickBot="1" x14ac:dyDescent="0.35">
      <c r="A16" s="12" t="s">
        <v>41</v>
      </c>
      <c r="B16" s="13" t="s">
        <v>56</v>
      </c>
      <c r="C16" s="13" t="s">
        <v>21</v>
      </c>
    </row>
    <row r="17" spans="1:3" ht="15" thickTop="1" thickBot="1" x14ac:dyDescent="0.35">
      <c r="A17" s="12" t="s">
        <v>42</v>
      </c>
      <c r="B17" s="12" t="s">
        <v>55</v>
      </c>
      <c r="C17" s="13" t="s">
        <v>129</v>
      </c>
    </row>
    <row r="18" spans="1:3" ht="15" thickTop="1" thickBot="1" x14ac:dyDescent="0.35">
      <c r="A18" s="12" t="s">
        <v>43</v>
      </c>
      <c r="B18" s="13" t="s">
        <v>44</v>
      </c>
      <c r="C18" s="13" t="s">
        <v>45</v>
      </c>
    </row>
    <row r="19" spans="1:3" ht="28" customHeight="1" thickTop="1" thickBot="1" x14ac:dyDescent="0.35">
      <c r="A19" s="172" t="s">
        <v>174</v>
      </c>
      <c r="B19" s="172"/>
      <c r="C19" s="172"/>
    </row>
    <row r="20" spans="1:3" s="17" customFormat="1" ht="28" customHeight="1" thickTop="1" thickBot="1" x14ac:dyDescent="0.35">
      <c r="A20" s="14" t="s">
        <v>130</v>
      </c>
      <c r="B20" s="15"/>
      <c r="C20" s="16" t="s">
        <v>131</v>
      </c>
    </row>
    <row r="21" spans="1:3" s="17" customFormat="1" ht="29" thickTop="1" thickBot="1" x14ac:dyDescent="0.35">
      <c r="A21" s="18" t="s">
        <v>76</v>
      </c>
      <c r="B21" s="19"/>
      <c r="C21" s="16" t="s">
        <v>77</v>
      </c>
    </row>
    <row r="22" spans="1:3" s="17" customFormat="1" ht="28" customHeight="1" thickTop="1" thickBot="1" x14ac:dyDescent="0.35">
      <c r="A22" s="178" t="s">
        <v>170</v>
      </c>
      <c r="B22" s="169"/>
      <c r="C22" s="170"/>
    </row>
    <row r="23" spans="1:3" s="17" customFormat="1" ht="58" customHeight="1" thickTop="1" thickBot="1" x14ac:dyDescent="0.35">
      <c r="A23" s="31" t="s">
        <v>78</v>
      </c>
      <c r="B23" s="35" t="s">
        <v>118</v>
      </c>
      <c r="C23" s="20">
        <v>46113</v>
      </c>
    </row>
    <row r="24" spans="1:3" s="21" customFormat="1" ht="58" customHeight="1" thickTop="1" thickBot="1" x14ac:dyDescent="0.4">
      <c r="A24" s="31" t="s">
        <v>14</v>
      </c>
      <c r="B24" s="33" t="s">
        <v>79</v>
      </c>
      <c r="C24" s="16">
        <v>5</v>
      </c>
    </row>
    <row r="25" spans="1:3" s="21" customFormat="1" ht="58" customHeight="1" thickTop="1" thickBot="1" x14ac:dyDescent="0.4">
      <c r="A25" s="31" t="s">
        <v>80</v>
      </c>
      <c r="B25" s="32" t="s">
        <v>81</v>
      </c>
      <c r="C25" s="22">
        <v>1340.69</v>
      </c>
    </row>
    <row r="26" spans="1:3" s="21" customFormat="1" ht="58" customHeight="1" thickTop="1" thickBot="1" x14ac:dyDescent="0.4">
      <c r="A26" s="31" t="s">
        <v>82</v>
      </c>
      <c r="B26" s="32" t="s">
        <v>83</v>
      </c>
      <c r="C26" s="23">
        <v>1675.86</v>
      </c>
    </row>
    <row r="27" spans="1:3" s="17" customFormat="1" ht="28" customHeight="1" thickTop="1" thickBot="1" x14ac:dyDescent="0.35">
      <c r="A27" s="168" t="s">
        <v>169</v>
      </c>
      <c r="B27" s="169"/>
      <c r="C27" s="170"/>
    </row>
    <row r="28" spans="1:3" s="17" customFormat="1" ht="58" customHeight="1" thickTop="1" thickBot="1" x14ac:dyDescent="0.35">
      <c r="A28" s="31" t="s">
        <v>84</v>
      </c>
      <c r="B28" s="35" t="s">
        <v>118</v>
      </c>
      <c r="C28" s="20">
        <v>45748</v>
      </c>
    </row>
    <row r="29" spans="1:3" s="17" customFormat="1" ht="58" customHeight="1" thickTop="1" thickBot="1" x14ac:dyDescent="0.35">
      <c r="A29" s="31" t="s">
        <v>14</v>
      </c>
      <c r="B29" s="33" t="s">
        <v>85</v>
      </c>
      <c r="C29" s="16">
        <v>5</v>
      </c>
    </row>
    <row r="30" spans="1:3" s="17" customFormat="1" ht="15" customHeight="1" thickTop="1" thickBot="1" x14ac:dyDescent="0.35">
      <c r="A30" s="31"/>
      <c r="B30" s="34" t="s">
        <v>86</v>
      </c>
      <c r="C30" s="16"/>
    </row>
    <row r="31" spans="1:3" s="17" customFormat="1" ht="58" customHeight="1" thickTop="1" thickBot="1" x14ac:dyDescent="0.35">
      <c r="A31" s="31" t="s">
        <v>80</v>
      </c>
      <c r="B31" s="33" t="s">
        <v>87</v>
      </c>
      <c r="C31" s="22">
        <v>1340.69</v>
      </c>
    </row>
    <row r="32" spans="1:3" s="17" customFormat="1" ht="58" customHeight="1" thickTop="1" thickBot="1" x14ac:dyDescent="0.35">
      <c r="A32" s="31" t="s">
        <v>82</v>
      </c>
      <c r="B32" s="33" t="s">
        <v>88</v>
      </c>
      <c r="C32" s="22">
        <v>1675.86</v>
      </c>
    </row>
    <row r="33" spans="1:3" s="17" customFormat="1" ht="15" customHeight="1" thickTop="1" thickBot="1" x14ac:dyDescent="0.35">
      <c r="A33" s="31"/>
      <c r="B33" s="34" t="s">
        <v>89</v>
      </c>
      <c r="C33" s="22"/>
    </row>
    <row r="34" spans="1:3" s="17" customFormat="1" ht="58" customHeight="1" thickTop="1" thickBot="1" x14ac:dyDescent="0.35">
      <c r="A34" s="31" t="s">
        <v>80</v>
      </c>
      <c r="B34" s="33" t="s">
        <v>90</v>
      </c>
      <c r="C34" s="22">
        <v>1402.07</v>
      </c>
    </row>
    <row r="35" spans="1:3" s="17" customFormat="1" ht="58" customHeight="1" thickTop="1" thickBot="1" x14ac:dyDescent="0.35">
      <c r="A35" s="31" t="s">
        <v>82</v>
      </c>
      <c r="B35" s="33" t="s">
        <v>91</v>
      </c>
      <c r="C35" s="22">
        <v>1752.59</v>
      </c>
    </row>
    <row r="36" spans="1:3" s="17" customFormat="1" ht="58" customHeight="1" thickTop="1" thickBot="1" x14ac:dyDescent="0.35">
      <c r="A36" s="33" t="s">
        <v>92</v>
      </c>
      <c r="B36" s="33" t="s">
        <v>93</v>
      </c>
      <c r="C36" s="23">
        <v>5000</v>
      </c>
    </row>
    <row r="37" spans="1:3" s="17" customFormat="1" ht="28" customHeight="1" thickTop="1" thickBot="1" x14ac:dyDescent="0.35">
      <c r="A37" s="168" t="s">
        <v>168</v>
      </c>
      <c r="B37" s="176"/>
      <c r="C37" s="177"/>
    </row>
    <row r="38" spans="1:3" s="17" customFormat="1" ht="58" customHeight="1" thickTop="1" thickBot="1" x14ac:dyDescent="0.35">
      <c r="A38" s="14" t="s">
        <v>94</v>
      </c>
      <c r="B38" s="35" t="s">
        <v>118</v>
      </c>
      <c r="C38" s="20">
        <v>45383</v>
      </c>
    </row>
    <row r="39" spans="1:3" s="17" customFormat="1" ht="58" customHeight="1" thickTop="1" thickBot="1" x14ac:dyDescent="0.35">
      <c r="A39" s="31" t="s">
        <v>14</v>
      </c>
      <c r="B39" s="33" t="s">
        <v>95</v>
      </c>
      <c r="C39" s="16">
        <v>5</v>
      </c>
    </row>
    <row r="40" spans="1:3" s="17" customFormat="1" ht="15" customHeight="1" thickTop="1" thickBot="1" x14ac:dyDescent="0.35">
      <c r="A40" s="31"/>
      <c r="B40" s="34" t="s">
        <v>89</v>
      </c>
      <c r="C40" s="16"/>
    </row>
    <row r="41" spans="1:3" s="17" customFormat="1" ht="58" customHeight="1" thickTop="1" thickBot="1" x14ac:dyDescent="0.35">
      <c r="A41" s="31" t="s">
        <v>80</v>
      </c>
      <c r="B41" s="33" t="s">
        <v>90</v>
      </c>
      <c r="C41" s="22">
        <v>1402.07</v>
      </c>
    </row>
    <row r="42" spans="1:3" s="17" customFormat="1" ht="58" customHeight="1" thickTop="1" thickBot="1" x14ac:dyDescent="0.35">
      <c r="A42" s="31" t="s">
        <v>82</v>
      </c>
      <c r="B42" s="33" t="s">
        <v>91</v>
      </c>
      <c r="C42" s="22">
        <v>1752.59</v>
      </c>
    </row>
    <row r="43" spans="1:3" s="17" customFormat="1" ht="15" customHeight="1" thickTop="1" thickBot="1" x14ac:dyDescent="0.35">
      <c r="A43" s="31"/>
      <c r="B43" s="34" t="s">
        <v>96</v>
      </c>
      <c r="C43" s="22"/>
    </row>
    <row r="44" spans="1:3" s="17" customFormat="1" ht="58" customHeight="1" thickTop="1" thickBot="1" x14ac:dyDescent="0.35">
      <c r="A44" s="31" t="s">
        <v>80</v>
      </c>
      <c r="B44" s="33" t="s">
        <v>97</v>
      </c>
      <c r="C44" s="22">
        <v>1503.38</v>
      </c>
    </row>
    <row r="45" spans="1:3" s="17" customFormat="1" ht="58" customHeight="1" thickTop="1" thickBot="1" x14ac:dyDescent="0.35">
      <c r="A45" s="31" t="s">
        <v>82</v>
      </c>
      <c r="B45" s="33" t="s">
        <v>98</v>
      </c>
      <c r="C45" s="22">
        <v>1879.23</v>
      </c>
    </row>
    <row r="46" spans="1:3" s="17" customFormat="1" ht="58" customHeight="1" thickTop="1" thickBot="1" x14ac:dyDescent="0.35">
      <c r="A46" s="33" t="s">
        <v>92</v>
      </c>
      <c r="B46" s="33" t="s">
        <v>93</v>
      </c>
      <c r="C46" s="23">
        <v>5000</v>
      </c>
    </row>
    <row r="47" spans="1:3" ht="28" customHeight="1" thickTop="1" thickBot="1" x14ac:dyDescent="0.35">
      <c r="A47" s="168" t="s">
        <v>167</v>
      </c>
      <c r="B47" s="176"/>
      <c r="C47" s="177"/>
    </row>
    <row r="48" spans="1:3" ht="58" customHeight="1" thickTop="1" thickBot="1" x14ac:dyDescent="0.35">
      <c r="A48" s="14" t="s">
        <v>106</v>
      </c>
      <c r="B48" s="35" t="s">
        <v>118</v>
      </c>
      <c r="C48" s="20">
        <v>46112</v>
      </c>
    </row>
    <row r="49" spans="1:3" ht="58" customHeight="1" thickTop="1" thickBot="1" x14ac:dyDescent="0.35">
      <c r="A49" s="31" t="s">
        <v>14</v>
      </c>
      <c r="B49" s="33" t="s">
        <v>95</v>
      </c>
      <c r="C49" s="16">
        <v>5</v>
      </c>
    </row>
    <row r="50" spans="1:3" ht="15" customHeight="1" thickTop="1" thickBot="1" x14ac:dyDescent="0.35">
      <c r="A50" s="31"/>
      <c r="B50" s="34" t="s">
        <v>96</v>
      </c>
      <c r="C50" s="22"/>
    </row>
    <row r="51" spans="1:3" ht="58" customHeight="1" thickTop="1" thickBot="1" x14ac:dyDescent="0.35">
      <c r="A51" s="31" t="s">
        <v>80</v>
      </c>
      <c r="B51" s="33" t="s">
        <v>97</v>
      </c>
      <c r="C51" s="22">
        <v>1503.38</v>
      </c>
    </row>
    <row r="52" spans="1:3" ht="58" customHeight="1" thickTop="1" thickBot="1" x14ac:dyDescent="0.35">
      <c r="A52" s="31" t="s">
        <v>82</v>
      </c>
      <c r="B52" s="33" t="s">
        <v>98</v>
      </c>
      <c r="C52" s="22">
        <v>1879.23</v>
      </c>
    </row>
    <row r="53" spans="1:3" ht="58" customHeight="1" thickTop="1" thickBot="1" x14ac:dyDescent="0.35">
      <c r="A53" s="33" t="s">
        <v>92</v>
      </c>
      <c r="B53" s="33" t="s">
        <v>93</v>
      </c>
      <c r="C53" s="23">
        <v>5000</v>
      </c>
    </row>
    <row r="54" spans="1:3" ht="28" customHeight="1" thickTop="1" thickBot="1" x14ac:dyDescent="0.35">
      <c r="A54" s="168" t="s">
        <v>171</v>
      </c>
      <c r="B54" s="169"/>
      <c r="C54" s="170"/>
    </row>
    <row r="55" spans="1:3" ht="58" customHeight="1" thickTop="1" thickBot="1" x14ac:dyDescent="0.35">
      <c r="A55" s="31" t="s">
        <v>94</v>
      </c>
      <c r="B55" s="35" t="s">
        <v>118</v>
      </c>
      <c r="C55" s="20">
        <v>45047</v>
      </c>
    </row>
    <row r="56" spans="1:3" ht="58" customHeight="1" thickTop="1" thickBot="1" x14ac:dyDescent="0.35">
      <c r="A56" s="31" t="s">
        <v>14</v>
      </c>
      <c r="B56" s="33" t="s">
        <v>172</v>
      </c>
      <c r="C56" s="16">
        <v>5</v>
      </c>
    </row>
    <row r="57" spans="1:3" ht="58" customHeight="1" thickTop="1" thickBot="1" x14ac:dyDescent="0.35">
      <c r="A57" s="33" t="s">
        <v>119</v>
      </c>
      <c r="B57" s="33" t="s">
        <v>88</v>
      </c>
      <c r="C57" s="22">
        <v>1256.9000000000001</v>
      </c>
    </row>
    <row r="58" spans="1:3" ht="58" customHeight="1" thickTop="1" thickBot="1" x14ac:dyDescent="0.35">
      <c r="A58" s="33" t="s">
        <v>120</v>
      </c>
      <c r="B58" s="33" t="s">
        <v>91</v>
      </c>
      <c r="C58" s="22">
        <v>1314.44</v>
      </c>
    </row>
    <row r="59" spans="1:3" ht="58" customHeight="1" thickTop="1" thickBot="1" x14ac:dyDescent="0.35">
      <c r="A59" s="33" t="s">
        <v>121</v>
      </c>
      <c r="B59" s="33" t="s">
        <v>98</v>
      </c>
      <c r="C59" s="22">
        <v>1409.42</v>
      </c>
    </row>
    <row r="60" spans="1:3" ht="58" customHeight="1" thickTop="1" thickBot="1" x14ac:dyDescent="0.35">
      <c r="A60" s="33" t="s">
        <v>92</v>
      </c>
      <c r="B60" s="33" t="s">
        <v>93</v>
      </c>
      <c r="C60" s="23">
        <v>5000</v>
      </c>
    </row>
    <row r="61" spans="1:3" ht="27.75" customHeight="1" thickTop="1" thickBot="1" x14ac:dyDescent="0.35">
      <c r="A61" s="168" t="s">
        <v>173</v>
      </c>
      <c r="B61" s="169"/>
      <c r="C61" s="170"/>
    </row>
    <row r="62" spans="1:3" ht="58" customHeight="1" thickTop="1" thickBot="1" x14ac:dyDescent="0.35">
      <c r="A62" s="31" t="s">
        <v>134</v>
      </c>
      <c r="B62" s="39" t="s">
        <v>135</v>
      </c>
      <c r="C62" s="20">
        <v>45748</v>
      </c>
    </row>
    <row r="63" spans="1:3" ht="58" customHeight="1" thickTop="1" thickBot="1" x14ac:dyDescent="0.35">
      <c r="A63" s="31" t="s">
        <v>136</v>
      </c>
      <c r="B63" s="33" t="s">
        <v>139</v>
      </c>
      <c r="C63" s="16">
        <v>5</v>
      </c>
    </row>
    <row r="64" spans="1:3" ht="58" customHeight="1" thickTop="1" thickBot="1" x14ac:dyDescent="0.35">
      <c r="A64" s="33" t="s">
        <v>140</v>
      </c>
      <c r="B64" s="33" t="s">
        <v>141</v>
      </c>
      <c r="C64" s="22">
        <v>1675.86</v>
      </c>
    </row>
    <row r="65" spans="1:3" ht="58" customHeight="1" thickTop="1" thickBot="1" x14ac:dyDescent="0.35">
      <c r="A65" s="33" t="s">
        <v>143</v>
      </c>
      <c r="B65" s="33" t="s">
        <v>142</v>
      </c>
      <c r="C65" s="22">
        <v>1752.59</v>
      </c>
    </row>
    <row r="66" spans="1:3" ht="58" customHeight="1" thickTop="1" thickBot="1" x14ac:dyDescent="0.35">
      <c r="A66" s="33" t="s">
        <v>144</v>
      </c>
      <c r="B66" s="33" t="s">
        <v>145</v>
      </c>
      <c r="C66" s="22">
        <v>1879.23</v>
      </c>
    </row>
    <row r="67" spans="1:3" ht="27.65" customHeight="1" thickTop="1" thickBot="1" x14ac:dyDescent="0.35">
      <c r="A67" s="162" t="s">
        <v>46</v>
      </c>
      <c r="B67" s="163"/>
      <c r="C67" s="164"/>
    </row>
    <row r="68" spans="1:3" ht="162.65" customHeight="1" thickTop="1" thickBot="1" x14ac:dyDescent="0.35">
      <c r="A68" s="165" t="s">
        <v>104</v>
      </c>
      <c r="B68" s="166"/>
      <c r="C68" s="167"/>
    </row>
    <row r="69" spans="1:3" ht="14.5" thickTop="1" x14ac:dyDescent="0.3"/>
  </sheetData>
  <sheetProtection sheet="1" objects="1" scenarios="1"/>
  <mergeCells count="13">
    <mergeCell ref="A67:C67"/>
    <mergeCell ref="A68:C68"/>
    <mergeCell ref="A54:C54"/>
    <mergeCell ref="A1:C1"/>
    <mergeCell ref="A19:C19"/>
    <mergeCell ref="A3:C3"/>
    <mergeCell ref="A47:C47"/>
    <mergeCell ref="A22:C22"/>
    <mergeCell ref="A27:C27"/>
    <mergeCell ref="A37:C37"/>
    <mergeCell ref="A8:C8"/>
    <mergeCell ref="A15:C15"/>
    <mergeCell ref="A61:C61"/>
  </mergeCells>
  <pageMargins left="0.7" right="0.7" top="0.78740157499999996" bottom="0.78740157499999996" header="0.3" footer="0.3"/>
  <pageSetup paperSize="9" scale="66" fitToHeight="4" orientation="landscape" r:id="rId1"/>
  <rowBreaks count="3" manualBreakCount="3">
    <brk id="26" max="16383" man="1"/>
    <brk id="36" max="16383" man="1"/>
    <brk id="4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(1) Stammdaten</vt:lpstr>
      <vt:lpstr>(2) Auszubildende - Studierende</vt:lpstr>
      <vt:lpstr>(3) Einverständniserklärung</vt:lpstr>
      <vt:lpstr>(4) Ausfüllhinweise</vt:lpstr>
      <vt:lpstr>'(2) Auszubildende - Studierende'!Druckbereich</vt:lpstr>
      <vt:lpstr>'(3) Einverständniserklärung'!Druckbereich</vt:lpstr>
      <vt:lpstr>IK</vt:lpstr>
      <vt:lpstr>Name_Krankenhaus</vt:lpstr>
      <vt:lpstr>Name_Träger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2025-01-13T13:21:00Z</cp:lastPrinted>
  <dcterms:created xsi:type="dcterms:W3CDTF">2019-07-05T04:10:45Z</dcterms:created>
  <dcterms:modified xsi:type="dcterms:W3CDTF">2025-01-13T13:21:04Z</dcterms:modified>
</cp:coreProperties>
</file>